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tabRatio="829" activeTab="3"/>
  </bookViews>
  <sheets>
    <sheet name="Annexure-III 1 to 3" sheetId="3" r:id="rId1"/>
    <sheet name="Annexure-IV" sheetId="5" r:id="rId2"/>
    <sheet name="Annexure-XIX (CHUTAK)" sheetId="7" r:id="rId3"/>
    <sheet name="2012-13 to 2013-14" sheetId="8" r:id="rId4"/>
    <sheet name="2013-14 to 2014-15" sheetId="9" r:id="rId5"/>
    <sheet name="2014-15 to 2015-16" sheetId="10" r:id="rId6"/>
    <sheet name="2015-16 to 2016-17" sheetId="11" r:id="rId7"/>
  </sheets>
  <definedNames>
    <definedName name="_xlnm.Print_Area" localSheetId="6">'2015-16 to 2016-17'!$A$1:$F$46</definedName>
    <definedName name="_xlnm.Print_Area" localSheetId="2">'Annexure-XIX (CHUTAK)'!$A$1:$O$68</definedName>
    <definedName name="_xlnm.Print_Titles" localSheetId="3">'2012-13 to 2013-14'!$6:$6</definedName>
    <definedName name="_xlnm.Print_Titles" localSheetId="4">'2013-14 to 2014-15'!$6:$6</definedName>
    <definedName name="_xlnm.Print_Titles" localSheetId="5">'2014-15 to 2015-16'!$6:$6</definedName>
  </definedNames>
  <calcPr calcId="125725"/>
</workbook>
</file>

<file path=xl/calcChain.xml><?xml version="1.0" encoding="utf-8"?>
<calcChain xmlns="http://schemas.openxmlformats.org/spreadsheetml/2006/main">
  <c r="E44" i="11"/>
  <c r="E42"/>
  <c r="E40"/>
  <c r="E36"/>
  <c r="D36"/>
  <c r="C36"/>
  <c r="C43" s="1"/>
  <c r="C45" s="1"/>
  <c r="E35"/>
  <c r="E32"/>
  <c r="E31"/>
  <c r="E30"/>
  <c r="D28"/>
  <c r="D43" s="1"/>
  <c r="D45" s="1"/>
  <c r="C28"/>
  <c r="E24"/>
  <c r="E23"/>
  <c r="E22"/>
  <c r="E21"/>
  <c r="E20"/>
  <c r="E17"/>
  <c r="E16"/>
  <c r="D14"/>
  <c r="C14"/>
  <c r="E13"/>
  <c r="E12"/>
  <c r="E9"/>
  <c r="E44" i="10"/>
  <c r="D43"/>
  <c r="D45" s="1"/>
  <c r="E42"/>
  <c r="E40"/>
  <c r="E36"/>
  <c r="D36"/>
  <c r="C36"/>
  <c r="C43" s="1"/>
  <c r="C45" s="1"/>
  <c r="E35"/>
  <c r="E32"/>
  <c r="E31"/>
  <c r="E30"/>
  <c r="D28"/>
  <c r="C28"/>
  <c r="E26"/>
  <c r="E24"/>
  <c r="E23"/>
  <c r="E22"/>
  <c r="E21"/>
  <c r="E20"/>
  <c r="E17"/>
  <c r="E16"/>
  <c r="D14"/>
  <c r="C14"/>
  <c r="E13"/>
  <c r="E12"/>
  <c r="E9"/>
  <c r="E44" i="9"/>
  <c r="E42"/>
  <c r="E40"/>
  <c r="D36"/>
  <c r="D43" s="1"/>
  <c r="D45" s="1"/>
  <c r="C36"/>
  <c r="C43" s="1"/>
  <c r="C45" s="1"/>
  <c r="E35"/>
  <c r="E32"/>
  <c r="E31"/>
  <c r="E30"/>
  <c r="D28"/>
  <c r="C28"/>
  <c r="E26"/>
  <c r="E24"/>
  <c r="E23"/>
  <c r="E22"/>
  <c r="E21"/>
  <c r="E20"/>
  <c r="E17"/>
  <c r="E16"/>
  <c r="D14"/>
  <c r="C14"/>
  <c r="E13"/>
  <c r="E12"/>
  <c r="E9"/>
  <c r="E44" i="8"/>
  <c r="E42"/>
  <c r="E40"/>
  <c r="D36"/>
  <c r="D43" s="1"/>
  <c r="D45" s="1"/>
  <c r="C36"/>
  <c r="C43" s="1"/>
  <c r="C45" s="1"/>
  <c r="E35"/>
  <c r="E32"/>
  <c r="E31"/>
  <c r="E30"/>
  <c r="D28"/>
  <c r="C28"/>
  <c r="E26"/>
  <c r="E24"/>
  <c r="E23"/>
  <c r="E22"/>
  <c r="E21"/>
  <c r="E20"/>
  <c r="E17"/>
  <c r="E16"/>
  <c r="D14"/>
  <c r="C14"/>
  <c r="E13"/>
  <c r="E12"/>
  <c r="E9"/>
  <c r="E36" i="9" l="1"/>
  <c r="L51" i="7" l="1"/>
  <c r="L53" s="1"/>
  <c r="L52" s="1"/>
  <c r="M51"/>
  <c r="M53" s="1"/>
  <c r="M52" s="1"/>
  <c r="N51"/>
  <c r="N53" s="1"/>
  <c r="N52" s="1"/>
  <c r="O51"/>
  <c r="O53" s="1"/>
  <c r="O52" s="1"/>
  <c r="K51"/>
  <c r="F18" i="5" l="1"/>
  <c r="E18"/>
  <c r="D18"/>
  <c r="B18"/>
  <c r="C18" l="1"/>
  <c r="I60" i="3"/>
</calcChain>
</file>

<file path=xl/sharedStrings.xml><?xml version="1.0" encoding="utf-8"?>
<sst xmlns="http://schemas.openxmlformats.org/spreadsheetml/2006/main" count="576" uniqueCount="280">
  <si>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</si>
  <si>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</si>
  <si>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</si>
  <si>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</si>
  <si>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</si>
  <si>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</si>
  <si>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</si>
  <si>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</si>
  <si>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</si>
  <si>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</si>
  <si>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</si>
  <si>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</si>
  <si>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</si>
  <si>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</si>
  <si>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</si>
  <si>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</si>
  <si>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</si>
  <si>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</si>
  <si>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</si>
  <si>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</si>
  <si>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</si>
  <si>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</si>
  <si>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</si>
  <si>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</si>
  <si>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</si>
  <si>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</si>
  <si>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</si>
  <si>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</si>
  <si>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</si>
  <si>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</si>
  <si>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</si>
  <si>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</si>
  <si>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</si>
  <si>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</si>
  <si>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</si>
  <si>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</si>
  <si>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</si>
  <si>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</si>
  <si>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</si>
  <si>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</si>
  <si>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</si>
  <si>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</si>
  <si>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</si>
  <si>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</si>
  <si>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</si>
  <si>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</si>
  <si>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</si>
  <si>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</si>
  <si>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</si>
  <si>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</si>
  <si>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</si>
  <si>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</si>
  <si>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</si>
  <si>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</si>
  <si>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</si>
  <si>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</si>
  <si>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</si>
  <si>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</si>
  <si>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</si>
  <si>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</si>
  <si>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</si>
  <si>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</si>
  <si>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</si>
  <si>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</si>
  <si>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</si>
  <si>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</si>
  <si>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</si>
  <si>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</si>
  <si>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</si>
  <si>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</si>
  <si>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</si>
  <si>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</si>
  <si>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</si>
  <si>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</si>
  <si>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</si>
  <si>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</si>
  <si>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</si>
  <si>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</si>
  <si>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</si>
  <si>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</si>
  <si>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</si>
  <si>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</si>
  <si>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</si>
  <si>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</si>
  <si>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</si>
  <si>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</si>
  <si>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</si>
  <si>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</si>
  <si>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</si>
  <si>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</si>
  <si>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</si>
  <si>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</si>
  <si>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</si>
  <si>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</si>
  <si>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</si>
  <si>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</si>
  <si>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</si>
  <si>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</si>
  <si>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</si>
  <si>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</si>
  <si>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</si>
  <si>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</si>
  <si>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</si>
  <si>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</si>
  <si>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</si>
  <si>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</si>
  <si>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</si>
  <si>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</si>
  <si>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</si>
  <si>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</si>
  <si>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</si>
  <si>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</si>
  <si>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</si>
  <si>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</si>
  <si>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</si>
  <si>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</si>
  <si>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</si>
  <si>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</si>
  <si>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</si>
  <si>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</si>
  <si>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</si>
  <si>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</si>
  <si>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</si>
  <si>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</si>
  <si>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</si>
  <si>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</si>
  <si>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</si>
  <si>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</si>
  <si>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Chutak Power Station
Installed Capacity (MW) : 44 MW
Normative Annual Plant Availability Factor (%) approved by Commission : 50%</t>
    </r>
  </si>
  <si>
    <t>Under Ground</t>
  </si>
  <si>
    <t xml:space="preserve">Static </t>
  </si>
  <si>
    <t>52 M</t>
  </si>
  <si>
    <t>63.70 M</t>
  </si>
  <si>
    <t>52.00 M</t>
  </si>
  <si>
    <t xml:space="preserve">44 MW </t>
  </si>
  <si>
    <t>53 M</t>
  </si>
  <si>
    <t>54 M</t>
  </si>
  <si>
    <t>55 M</t>
  </si>
  <si>
    <t>56 M</t>
  </si>
  <si>
    <t>NHPC LTD.</t>
  </si>
  <si>
    <t>Chutak Power Station</t>
  </si>
  <si>
    <t>NA</t>
  </si>
  <si>
    <t>Not Available</t>
  </si>
  <si>
    <t>-</t>
  </si>
  <si>
    <r>
      <rPr>
        <b/>
        <sz val="9"/>
        <color rgb="FF000000"/>
        <rFont val="Times New Roman"/>
        <family val="1"/>
      </rPr>
      <t>DURING 2012-13 :</t>
    </r>
    <r>
      <rPr>
        <sz val="9"/>
        <color rgb="FF000000"/>
        <rFont val="Times New Roman"/>
        <family val="1"/>
      </rPr>
      <t xml:space="preserve">
LESS PAF DUE TO PART YEAR OPERATION
</t>
    </r>
    <r>
      <rPr>
        <b/>
        <sz val="9"/>
        <color rgb="FF000000"/>
        <rFont val="Times New Roman"/>
        <family val="1"/>
      </rPr>
      <t>DURING 2013-14:</t>
    </r>
    <r>
      <rPr>
        <sz val="9"/>
        <color rgb="FF000000"/>
        <rFont val="Times New Roman"/>
        <family val="1"/>
      </rPr>
      <t xml:space="preserve">
OUTAGE OF U#3 W.E.F 01-APR-2013 TO 09-SEP-2014 FOR RECTIFICATION OF HIGH VIBRATION IN TGB. </t>
    </r>
    <r>
      <rPr>
        <b/>
        <sz val="9"/>
        <color rgb="FF000000"/>
        <rFont val="Times New Roman"/>
        <family val="1"/>
      </rPr>
      <t>DURING 2015-16:</t>
    </r>
    <r>
      <rPr>
        <sz val="9"/>
        <color rgb="FF000000"/>
        <rFont val="Times New Roman"/>
        <family val="1"/>
      </rPr>
      <t xml:space="preserve">
COMPLETE SHUTDOWN  OF POWER STATION W.E.F 28-JUN-2015 TO 26-AUG-2015  DUE TO INGRESS OF WATER IN POWER HOUSE.</t>
    </r>
  </si>
  <si>
    <t>Not Commissioned</t>
  </si>
  <si>
    <t>4x11 MW</t>
  </si>
  <si>
    <t>Hydro</t>
  </si>
  <si>
    <t>44 MW</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</si>
  <si>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</si>
  <si>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</si>
  <si>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</si>
  <si>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</si>
  <si>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</si>
  <si>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</si>
  <si>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</si>
  <si>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</si>
  <si>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</si>
  <si>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</si>
  <si>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</si>
  <si>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</si>
  <si>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</si>
  <si>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</si>
  <si>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</si>
  <si>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</si>
  <si>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</si>
  <si>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</si>
  <si>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</si>
  <si>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</si>
  <si>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</si>
  <si>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</si>
  <si>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</si>
  <si>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</si>
  <si>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t>
  </si>
  <si>
    <t>Note:</t>
  </si>
  <si>
    <t>2. The capital cost sl no. 23 &amp; equity at sl no. 21 has been considered as closing equity &amp; capital cost respectively as on 31st March of respective year.</t>
  </si>
  <si>
    <t>3. Composite tariff shown at sl no. 27 is exclusive of J&amp;K water usage charges.</t>
  </si>
  <si>
    <t>1. The data at Sl No. 20 to 27 has been filled based on CERC orders dated 19.04.2017 &amp; 21.03.2017</t>
  </si>
  <si>
    <t>Not Applicable</t>
  </si>
  <si>
    <t>Profit/ loss before tax (Rs. Crore)</t>
  </si>
  <si>
    <t>Revenue   realisation   after   tax (Rs. Crore) #</t>
  </si>
  <si>
    <t>4. # NHPC calculate Corporate Tax as a whole after considering all the admissible deductions, exemptions etc. as per Income Tax Act. Therefore unitwise calculation has not been made.</t>
  </si>
  <si>
    <t>NIL</t>
  </si>
  <si>
    <t>DETAILS OF OPERATION AND MAINTENANCE EXPENSES</t>
  </si>
  <si>
    <t>Name of the Company : NHPC Ltd.</t>
  </si>
  <si>
    <t>CHUTAK POWER STATION</t>
  </si>
  <si>
    <t>Sl. No.</t>
  </si>
  <si>
    <t>ITEMS</t>
  </si>
  <si>
    <t>Variance (%)</t>
  </si>
  <si>
    <t>Reason for Variance</t>
  </si>
  <si>
    <t xml:space="preserve"> </t>
  </si>
  <si>
    <t>(A)</t>
  </si>
  <si>
    <t>Breakup of O&amp;M Expenses</t>
  </si>
  <si>
    <t xml:space="preserve">Consumption of stores &amp; spares </t>
  </si>
  <si>
    <t>The COD of 3 units i.e. 29.11.12 &amp; for 4th Unit 01.02.2013.  Hence, it is not comparasible with the respective year.</t>
  </si>
  <si>
    <t>Repair &amp; Maintenance</t>
  </si>
  <si>
    <t>For Dam,Intake,WCS,De-silting chamber</t>
  </si>
  <si>
    <t>R&amp;M expenses increased due to frquent breakdown of machines, due to running on low load during peak and off peak load, due to non availability of Grid, adverse weather condition, purchase of essential spare etc. [Non-Comparable due to EDC Adjutments in FY 2012-13]</t>
  </si>
  <si>
    <t>For Power House and all other works</t>
  </si>
  <si>
    <t>Sub-Total (Repair and Maintenance)</t>
  </si>
  <si>
    <t xml:space="preserve">Insurance </t>
  </si>
  <si>
    <t>Amount of Rs. 1.21 crore of Industrial All Risk Policy of Power Station for 2013-14 [Non-Comparable due EDC adjustment in the Year 2012-13]</t>
  </si>
  <si>
    <t>Security  Expenses</t>
  </si>
  <si>
    <t>Payment to J&amp;k Police. [Non-Comparable due EDC adjustment in the Year 2012-13]</t>
  </si>
  <si>
    <t>Administrative Expenses</t>
  </si>
  <si>
    <t xml:space="preserve">Rent  </t>
  </si>
  <si>
    <t>Hiring of GH/FH at srinagar and increase in number of sanctioned strength of inspection vehicle given by CO in 2013-14. [Non-Comparable due EDC adjustment in the Year 2012-13]</t>
  </si>
  <si>
    <t xml:space="preserve">Electricity charges  </t>
  </si>
  <si>
    <t>Payment of electricity bill of Hotel Kargil Continental (Temp. Accomodation) [Non-Comparable due EDC adjustment in the Year 2012-13]</t>
  </si>
  <si>
    <t xml:space="preserve">Travelling &amp; Conveyance  </t>
  </si>
  <si>
    <t>Increase in tours &amp; EPC/Spl. LTC in FY 2013-14. [Non-Comparable due EDC adjustment in the Year 2012-13]</t>
  </si>
  <si>
    <t>Telephone, Telex &amp; Postage   (Communication)</t>
  </si>
  <si>
    <t>Based on advice from Co for KU band VSAT charges &amp; Project Expenses. [Non-Comparable due EDC adjustment in the Year 2012-13]</t>
  </si>
  <si>
    <t>Advertisement</t>
  </si>
  <si>
    <t>Increase in NIT publications expenses due to floating of tenders for infrastructure works in 2013-14 [Non-Comparable due EDC adjustment in the Year 2012-13]</t>
  </si>
  <si>
    <t>Donation</t>
  </si>
  <si>
    <t xml:space="preserve">Entertainment </t>
  </si>
  <si>
    <t>VIP Visits during Q-1 of FY 2012-13</t>
  </si>
  <si>
    <t>Sub-total (Administrative expenses)</t>
  </si>
  <si>
    <t>Employee Cost</t>
  </si>
  <si>
    <t>6.1a</t>
  </si>
  <si>
    <t>Salaries,wages &amp; allow. -Project</t>
  </si>
  <si>
    <t>Non-Comparable due EDC adjustment in the Year 2012-13]</t>
  </si>
  <si>
    <t xml:space="preserve">Staff welfare expenses </t>
  </si>
  <si>
    <t>Due to payment of Project Commissioning Award in 2012-13</t>
  </si>
  <si>
    <t>Productivity Linked incentive</t>
  </si>
  <si>
    <t xml:space="preserve">Decrease in expenditure because during  F.Y 2012-13,  PLGI was paid from 2007-2010 on revised pay.                                                                                              
</t>
  </si>
  <si>
    <t>VRS-Ex-gratia</t>
  </si>
  <si>
    <t>Ex-gratia</t>
  </si>
  <si>
    <t>Performance related pay (PRP)</t>
  </si>
  <si>
    <t xml:space="preserve">Decrease in expenditure because during F.Y 2012-13, PRP for F.Y 2010-11 &amp; F.Y 2011-12 was paid. </t>
  </si>
  <si>
    <t>Sub-total (Employee Cost)</t>
  </si>
  <si>
    <t>Loss of Store</t>
  </si>
  <si>
    <t xml:space="preserve">Allocation of CO Office expenses </t>
  </si>
  <si>
    <t>Based on advices from CO/RO [Non-Comparable due EDC adjustment in the Year 2012-13]</t>
  </si>
  <si>
    <t>Others  (Specify items)</t>
  </si>
  <si>
    <t>Non-Comparable due EDC adjustment in the Year 2012-13</t>
  </si>
  <si>
    <t>Total (1 to 10)</t>
  </si>
  <si>
    <t>Revenue /Recoveries</t>
  </si>
  <si>
    <t>56.4 lacs amt of liability/Prov. Not required written back in FY 2012-13</t>
  </si>
  <si>
    <t>Net Expenses</t>
  </si>
  <si>
    <t>Capital spares consumed not included in A(1) above and not claimed/allowed by commission for capitalisation</t>
  </si>
  <si>
    <t xml:space="preserve">Increase due to Procurement &amp; Consumption of Stores &amp; Spares-Power Plant Equipment </t>
  </si>
  <si>
    <t xml:space="preserve">1. Rs. 53.99 lacs increase in R&amp;M Building due to R&amp;M of field Hostel-II and revision of PSR 2014-15 resulting in increase in cost of R&amp;M contract for housekeeping, maintenance of GH, administrative block, FH etc.                                                                                                                                                        2. Rs. 48.78 lacs increase on R&amp;M expenses due to frequent breakdown of machines, due to running on low load during peak and off peak load, due to non availability of Grid, adverse weather condition, purchase of essential spares etc.                                                                                          3. Rs.66.15 lacs increase in R&amp;M Dam &amp; Res. water supply installation Road bridges culvert heavy vehicles R&amp;M others etc.        </t>
  </si>
  <si>
    <t xml:space="preserve">1).  Increase in premium rates on account of deteriorating claim ratio as a result of loss  at Dhauliganga &amp; Tanak Pur Power Station due to flood in June 2013 and other factors in the reinsurance market.                                                                                                       2).  Increase in sum-insured due to Increase in reinstatement cost of assets on Valuation    3).Increase in premium rates of CPM Policy on account of deteriorating claim ratio as a result of loss  at Dhauliganga Power Station due to flood in June 2013. </t>
  </si>
  <si>
    <t>Within 10% variation</t>
  </si>
  <si>
    <t>Rs. 9.00 lacs increase due to hiring of GH/FH at Srinagar and Rs. 10.00 lacs increase due to Increase in no. of inspection vehicles (sanctioned by CO) and balance due to increase in hiring of accommodation at Kargil for employees posted in chutak PS.</t>
  </si>
  <si>
    <t>Paid to Asst Exe Eng., PDD, KARGIL for domestic electricity consumption for 2014-15</t>
  </si>
  <si>
    <t>Increase in Tour TA due to increase in TA/DA rates wef Apr14 and deployment of officials on tour due to frequent breakdown of generating units.</t>
  </si>
  <si>
    <t>Increase in NIT Publication exps due to floating of tenders of infrastructure works in Q1&amp;Q2 of 2014-15 and Employment Notice in Q2 - 2014-15 .</t>
  </si>
  <si>
    <t>As claimed by HOP</t>
  </si>
  <si>
    <t>Within 10% variation [Dealt at CO]</t>
  </si>
  <si>
    <t>Due to Decrease in Acturial Valuation for Retired Employees Medical Benefits and decrease in Medical claims of employees.</t>
  </si>
  <si>
    <t>PLGI limit was enhanced to 20% from 12.5% of basic pay but no of workman decreased in comparision to last year.</t>
  </si>
  <si>
    <t>1).  Increased in Expenditure  is  due to   Provision for incremental profit was not taken in F.Y 2013-14. Incremental profit was taken while providing for F.Y 2014-15.</t>
  </si>
  <si>
    <t>Based on advices from CO/RO</t>
  </si>
  <si>
    <t>1. Increase in Consultancy charges Based on Debit advices from CO for arbitration case between NHPC &amp; HCC Ltd    2. Rs. 95.87 pertains to the visit of Hon'ble PM on 12thAug 2014 for dedicating Chutak PS to the Nation.</t>
  </si>
  <si>
    <t>Rs. 3.69 Lacs deposited by Sh Mohsin on account of service bond in Jun14. Rs. 2.50 Lacs deposited by Sh Arnab on account of service bond in Nov14.</t>
  </si>
  <si>
    <t>Decrease due to shut down of Plant w.e.f. 28..06.15 to 10.09.2015 having corresponding impact on  Procurement &amp; consumption of stores and spares-power plant equipment</t>
  </si>
  <si>
    <t xml:space="preserve"> Rs. 89.61 lacs increase in R&amp;M Building due to R&amp;M of field Hostel- I&amp;II ,  renovation of Badminton hall  and revision of PSR 2014-15 resulting in increase in cost of R&amp;M contract for housekeeping, maintenance of GH, administrative block, FH and power house building etc.                                                                                                                                                      Rs. 132.20 lacs increase on R&amp;M Machinery due to frequent breakdown of machines, due to running on low load during peak and off peak load, due to non availability of Grid, adverse weather condition, purchase of essential spares etc.                                                                                          Rs.18.19lacs increase in R&amp;M of  HM Works,road, building, culvert &amp; decrease in R&amp;M of DAM &amp; Barrages and R&amp;M of DG sets.</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</si>
  <si>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</si>
  <si>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Rs. 12.08 Lac DA ARREAR for JAN-14 TO MAR-15 paid to J&amp;K Armed Police. Besides that increase in Salary , wages &amp; allowances of Rs. 26.78 lacs upto Dec. 2015 as per Govt. notification.</t>
  </si>
  <si>
    <t>Rs. 27.01 lacs decrease due to discontinuation as Field Hostel in r/o Hotel Kargil Continental and Rs. 8.25 lacs decrease in expenditure on inspection vehicles due to implementation of economy instructions.</t>
  </si>
  <si>
    <t>Decrease in liability  for domestic electricity consumption in r/o Asst Exe Eng., PDD, KARGIL for the year ending 31.03.2016</t>
  </si>
  <si>
    <t xml:space="preserve">Decrease in Tour TA exps. Is due to decrease in Inland Travel </t>
  </si>
  <si>
    <t>Within 10% variation [Dealt at Co]</t>
  </si>
  <si>
    <t>Due to Increase in  RETIRED EMPLOYEES MEDICAL BENEFIT ACTUARIAL VALUATION PROVISION and Medical Claims of Employees.</t>
  </si>
  <si>
    <t>No of workman decreased in comparision to last year.</t>
  </si>
  <si>
    <t>Due to increase in salary and increase in no. of executives.</t>
  </si>
  <si>
    <t>Within 10% variation  [Based on advices from CO/RO]</t>
  </si>
  <si>
    <t>1. Decrease of Rs, 53.70 lacs Based on Debit Advices from CO for Arbitration case between NHPC-HCC Ltd. 2. Rs. 95.87  occured due to PM visit in FY 2014-15 3. Decrease in Traing exp., Celebration exp. On non-festive occasions.exp, petition fee, Misc. Exp. Etc. and increae in   Operating Expenses of DG Set-Other than Residential.</t>
  </si>
  <si>
    <t xml:space="preserve">Increae  due to  deposit of  service bond at the time of resignation by the employee. Besides that LD of 10% has been imposed on supply contracts due to delay in receipt of materials and in some cases EMD of Contractors have been forfeited due to non-execution of work. </t>
  </si>
  <si>
    <t>Project was made operational after shutdown on 10-09-2015 and power house remained operational throughtout the year.</t>
  </si>
  <si>
    <t xml:space="preserve">Purchase of spares and consumables items for operation and maintenenace Power House </t>
  </si>
  <si>
    <t xml:space="preserve">Increases due to  increase in Salary , wages &amp; allowances &amp; Arrears of J&amp;K Police </t>
  </si>
  <si>
    <t>Paid to Asst Exe Eng., PDD, KARGIL for domestic electricity consumption for 2016-17</t>
  </si>
  <si>
    <t>Due to Decrease in RETIRED EMPLOYEES MEDICAL BENEFIT ACTUARIAL VALUATION PROVISION and Medical Claims of Employees.</t>
  </si>
  <si>
    <t>Increase due to payment of arear of PLGI at revised rate from F.Y 2010-11 to F.Y 2013-14 and provision of PLGI for Q4 of FY 2016-17 made on revised pay</t>
  </si>
  <si>
    <t xml:space="preserve">Due to normal increase in salary </t>
  </si>
  <si>
    <t>Increased on account of LIABILITY NOT REQUIRED WRITTEN BACK</t>
  </si>
</sst>
</file>

<file path=xl/styles.xml><?xml version="1.0" encoding="utf-8"?>
<styleSheet xmlns="http://schemas.openxmlformats.org/spreadsheetml/2006/main">
  <numFmts count="7">
    <numFmt numFmtId="43" formatCode="_ * #,##0.00_ ;_ * \-#,##0.00_ ;_ * &quot;-&quot;??_ ;_ @_ "/>
    <numFmt numFmtId="164" formatCode="###0;###0"/>
    <numFmt numFmtId="165" formatCode="###0.0;###0.0"/>
    <numFmt numFmtId="166" formatCode="mmm\-yyyy"/>
    <numFmt numFmtId="167" formatCode="0.0"/>
    <numFmt numFmtId="168" formatCode="0.000%"/>
    <numFmt numFmtId="169" formatCode="_ * #,##0_ ;_ * \-#,##0_ ;_ * &quot;-&quot;??_ ;_ @_ "/>
  </numFmts>
  <fonts count="38">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1"/>
      <color rgb="FF000000"/>
      <name val="Times New Roman"/>
      <family val="1"/>
    </font>
    <font>
      <b/>
      <sz val="10"/>
      <name val="Tahoma"/>
      <family val="2"/>
    </font>
    <font>
      <sz val="10"/>
      <color rgb="FF000000"/>
      <name val="Times New Roman"/>
      <family val="1"/>
    </font>
    <font>
      <sz val="12"/>
      <color rgb="FF000000"/>
      <name val="Times New Roman"/>
      <family val="1"/>
    </font>
    <font>
      <sz val="9"/>
      <color rgb="FF000000"/>
      <name val="Times New Roman"/>
      <family val="1"/>
    </font>
    <font>
      <b/>
      <sz val="9"/>
      <color rgb="FF000000"/>
      <name val="Times New Roman"/>
      <family val="1"/>
    </font>
    <font>
      <i/>
      <sz val="12"/>
      <name val="Arial"/>
      <family val="2"/>
    </font>
    <font>
      <b/>
      <sz val="30"/>
      <color rgb="FF000000"/>
      <name val="Arial"/>
      <family val="2"/>
    </font>
    <font>
      <sz val="30"/>
      <name val="Calibri"/>
      <family val="2"/>
    </font>
    <font>
      <b/>
      <sz val="12"/>
      <name val="Tahoma"/>
      <family val="2"/>
    </font>
    <font>
      <b/>
      <sz val="10"/>
      <color theme="1"/>
      <name val="Bookman Old Style"/>
      <family val="1"/>
    </font>
    <font>
      <sz val="10"/>
      <color theme="1"/>
      <name val="Bookman Old Style"/>
      <family val="1"/>
    </font>
    <font>
      <b/>
      <sz val="12"/>
      <color theme="1"/>
      <name val="Arial"/>
      <family val="2"/>
    </font>
    <font>
      <sz val="12"/>
      <color theme="1"/>
      <name val="Arial"/>
      <family val="2"/>
    </font>
    <font>
      <sz val="14"/>
      <color theme="1"/>
      <name val="Calibri"/>
      <family val="2"/>
      <scheme val="minor"/>
    </font>
    <font>
      <sz val="11"/>
      <color theme="1"/>
      <name val="Bookman Old Style"/>
      <family val="1"/>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4" fillId="0" borderId="0"/>
    <xf numFmtId="0" fontId="1" fillId="0" borderId="0"/>
    <xf numFmtId="43" fontId="1" fillId="0" borderId="0" applyFont="0" applyFill="0" applyBorder="0" applyAlignment="0" applyProtection="0"/>
  </cellStyleXfs>
  <cellXfs count="274">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0" fontId="2" fillId="2" borderId="8" xfId="0" applyFont="1" applyFill="1" applyBorder="1" applyAlignment="1">
      <alignment vertical="center" wrapText="1"/>
    </xf>
    <xf numFmtId="2" fontId="9" fillId="0" borderId="8" xfId="0" applyNumberFormat="1" applyFont="1" applyFill="1" applyBorder="1" applyAlignment="1">
      <alignment horizontal="center" vertical="top" wrapText="1"/>
    </xf>
    <xf numFmtId="0" fontId="24" fillId="0" borderId="0" xfId="1" applyFill="1" applyBorder="1" applyAlignment="1">
      <alignment horizontal="left" vertical="top"/>
    </xf>
    <xf numFmtId="0" fontId="24"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 fillId="2" borderId="8" xfId="0" applyFont="1" applyFill="1" applyBorder="1" applyAlignment="1">
      <alignment horizontal="center" vertical="top" wrapText="1"/>
    </xf>
    <xf numFmtId="0" fontId="6" fillId="2" borderId="8" xfId="0" applyFont="1" applyFill="1" applyBorder="1" applyAlignment="1">
      <alignment vertical="top" wrapText="1"/>
    </xf>
    <xf numFmtId="0" fontId="24" fillId="2" borderId="8" xfId="0" applyFont="1" applyFill="1" applyBorder="1" applyAlignment="1">
      <alignment vertical="center" wrapText="1"/>
    </xf>
    <xf numFmtId="0" fontId="0" fillId="2" borderId="8" xfId="0" applyFill="1" applyBorder="1" applyAlignment="1">
      <alignment horizontal="center" vertical="center" wrapText="1"/>
    </xf>
    <xf numFmtId="2" fontId="0" fillId="0" borderId="8" xfId="0" applyNumberFormat="1" applyFill="1" applyBorder="1" applyAlignment="1">
      <alignment horizontal="center" vertical="center" wrapText="1"/>
    </xf>
    <xf numFmtId="0" fontId="24" fillId="2" borderId="8"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167" fontId="2" fillId="0" borderId="8" xfId="0" applyNumberFormat="1" applyFont="1" applyFill="1" applyBorder="1" applyAlignment="1">
      <alignment horizontal="center" vertical="center" wrapText="1"/>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1" xfId="1" applyFont="1" applyFill="1" applyBorder="1" applyAlignment="1">
      <alignment vertical="top" wrapText="1"/>
    </xf>
    <xf numFmtId="0" fontId="10" fillId="0" borderId="14" xfId="1" applyFont="1" applyFill="1" applyBorder="1" applyAlignment="1">
      <alignment horizontal="center" vertical="top" wrapText="1"/>
    </xf>
    <xf numFmtId="0" fontId="10" fillId="0" borderId="7" xfId="1" applyFont="1" applyFill="1" applyBorder="1" applyAlignment="1">
      <alignment vertical="top" wrapText="1"/>
    </xf>
    <xf numFmtId="0" fontId="3" fillId="0" borderId="8" xfId="1" applyFont="1" applyFill="1" applyBorder="1" applyAlignment="1">
      <alignment horizontal="center"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0" fontId="10" fillId="0" borderId="8" xfId="1" applyFont="1" applyFill="1" applyBorder="1" applyAlignment="1">
      <alignment horizontal="center" vertical="top" wrapText="1"/>
    </xf>
    <xf numFmtId="2" fontId="10" fillId="0" borderId="8" xfId="1" applyNumberFormat="1" applyFont="1" applyFill="1" applyBorder="1" applyAlignment="1">
      <alignment horizontal="center" vertical="center" wrapText="1"/>
    </xf>
    <xf numFmtId="0" fontId="3" fillId="0" borderId="2" xfId="1" applyFont="1" applyFill="1" applyBorder="1" applyAlignment="1">
      <alignment vertical="top" wrapText="1"/>
    </xf>
    <xf numFmtId="2" fontId="4" fillId="0" borderId="11" xfId="1" applyNumberFormat="1" applyFont="1" applyBorder="1" applyAlignment="1">
      <alignment horizontal="center" vertical="center" wrapText="1"/>
    </xf>
    <xf numFmtId="2" fontId="4" fillId="0" borderId="8" xfId="1" applyNumberFormat="1" applyFont="1" applyBorder="1" applyAlignment="1">
      <alignment horizontal="center" vertical="center" wrapText="1"/>
    </xf>
    <xf numFmtId="164" fontId="21" fillId="2" borderId="1" xfId="1" applyNumberFormat="1" applyFont="1" applyFill="1" applyBorder="1" applyAlignment="1">
      <alignment horizontal="center" vertical="top" wrapText="1"/>
    </xf>
    <xf numFmtId="0" fontId="10" fillId="2" borderId="2" xfId="1" applyFont="1" applyFill="1" applyBorder="1" applyAlignment="1">
      <alignment vertical="top" wrapText="1"/>
    </xf>
    <xf numFmtId="0" fontId="10" fillId="2" borderId="8" xfId="1" applyFont="1" applyFill="1" applyBorder="1" applyAlignment="1">
      <alignment horizontal="center" vertical="center" wrapText="1"/>
    </xf>
    <xf numFmtId="0" fontId="10" fillId="0" borderId="1" xfId="1" applyFont="1" applyFill="1" applyBorder="1" applyAlignment="1">
      <alignment horizontal="center" vertical="top" wrapText="1"/>
    </xf>
    <xf numFmtId="0" fontId="28" fillId="0" borderId="0" xfId="1" applyFont="1" applyFill="1" applyBorder="1" applyAlignment="1">
      <alignment horizontal="left" vertical="top"/>
    </xf>
    <xf numFmtId="0" fontId="10" fillId="0" borderId="0" xfId="0" applyFont="1" applyFill="1" applyBorder="1" applyAlignment="1">
      <alignment horizontal="center" vertical="top" wrapText="1"/>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2" fontId="10" fillId="0" borderId="8" xfId="1" applyNumberFormat="1" applyFont="1" applyFill="1" applyBorder="1" applyAlignment="1">
      <alignment horizontal="center" vertical="top" wrapText="1"/>
    </xf>
    <xf numFmtId="10" fontId="10" fillId="0" borderId="8" xfId="1" applyNumberFormat="1" applyFont="1" applyFill="1" applyBorder="1" applyAlignment="1">
      <alignment horizontal="center" vertical="top" wrapText="1"/>
    </xf>
    <xf numFmtId="168" fontId="10" fillId="0" borderId="8" xfId="1" applyNumberFormat="1" applyFont="1" applyFill="1" applyBorder="1" applyAlignment="1">
      <alignment horizontal="center" vertical="top" wrapText="1"/>
    </xf>
    <xf numFmtId="4" fontId="10" fillId="0" borderId="8" xfId="1" applyNumberFormat="1" applyFont="1" applyFill="1" applyBorder="1" applyAlignment="1">
      <alignment horizontal="center" vertical="top" wrapText="1"/>
    </xf>
    <xf numFmtId="9" fontId="10" fillId="0" borderId="8" xfId="1" applyNumberFormat="1" applyFont="1" applyFill="1" applyBorder="1" applyAlignment="1">
      <alignment horizontal="center" vertical="top" wrapText="1"/>
    </xf>
    <xf numFmtId="0" fontId="15" fillId="2" borderId="8" xfId="0" applyFont="1" applyFill="1" applyBorder="1" applyAlignment="1">
      <alignment vertical="center" wrapText="1"/>
    </xf>
    <xf numFmtId="2" fontId="15" fillId="2" borderId="8" xfId="0" applyNumberFormat="1" applyFont="1" applyFill="1" applyBorder="1" applyAlignment="1">
      <alignment horizontal="center" vertical="center" wrapText="1"/>
    </xf>
    <xf numFmtId="2" fontId="4" fillId="0" borderId="8" xfId="1"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2" fontId="23" fillId="0" borderId="8" xfId="0" applyNumberFormat="1" applyFont="1" applyBorder="1" applyAlignment="1">
      <alignment horizontal="center" vertical="center"/>
    </xf>
    <xf numFmtId="2" fontId="4" fillId="0" borderId="8" xfId="1" applyNumberFormat="1" applyFont="1"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12"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2" fillId="0" borderId="8" xfId="0"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17" fillId="0" borderId="8" xfId="0" applyFont="1" applyFill="1" applyBorder="1" applyAlignment="1">
      <alignment horizontal="center" vertical="center" wrapText="1"/>
    </xf>
    <xf numFmtId="0" fontId="13" fillId="0" borderId="0" xfId="0" applyFont="1" applyFill="1" applyBorder="1" applyAlignment="1">
      <alignment horizontal="left" vertical="top" wrapText="1"/>
    </xf>
    <xf numFmtId="2" fontId="22" fillId="2" borderId="8" xfId="0" applyNumberFormat="1" applyFont="1" applyFill="1" applyBorder="1" applyAlignment="1">
      <alignment horizontal="center" vertical="center"/>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2" fontId="22" fillId="0" borderId="8" xfId="0" applyNumberFormat="1" applyFont="1" applyBorder="1" applyAlignment="1">
      <alignment horizontal="center" vertical="center"/>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0" fillId="2" borderId="8" xfId="0" applyFill="1" applyBorder="1" applyAlignment="1">
      <alignment horizontal="left" vertical="center" wrapText="1"/>
    </xf>
    <xf numFmtId="0" fontId="18" fillId="0" borderId="8" xfId="0" applyFont="1" applyFill="1" applyBorder="1" applyAlignment="1">
      <alignment horizontal="left" vertical="top" wrapText="1"/>
    </xf>
    <xf numFmtId="0" fontId="0" fillId="0" borderId="8" xfId="0" applyFill="1" applyBorder="1" applyAlignment="1">
      <alignment horizontal="left" vertical="center" wrapText="1"/>
    </xf>
    <xf numFmtId="0" fontId="17"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0" borderId="8"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6" fillId="0" borderId="8" xfId="0" applyFont="1" applyFill="1" applyBorder="1" applyAlignment="1">
      <alignment horizontal="center" vertical="top" wrapText="1"/>
    </xf>
    <xf numFmtId="0" fontId="26" fillId="0" borderId="8" xfId="0" applyFont="1" applyFill="1" applyBorder="1" applyAlignment="1">
      <alignment horizontal="center" vertical="top"/>
    </xf>
    <xf numFmtId="0" fontId="30" fillId="0" borderId="15"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0" borderId="10"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11" xfId="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166" fontId="3" fillId="0" borderId="10" xfId="1" applyNumberFormat="1" applyFont="1" applyFill="1" applyBorder="1" applyAlignment="1">
      <alignment horizontal="center" vertical="top" wrapText="1"/>
    </xf>
    <xf numFmtId="166" fontId="3" fillId="0" borderId="12" xfId="1" applyNumberFormat="1" applyFont="1" applyFill="1" applyBorder="1" applyAlignment="1">
      <alignment horizontal="center" vertical="top" wrapText="1"/>
    </xf>
    <xf numFmtId="166" fontId="3" fillId="0" borderId="11" xfId="1" applyNumberFormat="1" applyFont="1" applyFill="1" applyBorder="1" applyAlignment="1">
      <alignment horizontal="center" vertical="top" wrapText="1"/>
    </xf>
    <xf numFmtId="164" fontId="21" fillId="0" borderId="4" xfId="0" applyNumberFormat="1" applyFont="1" applyFill="1" applyBorder="1" applyAlignment="1">
      <alignment horizontal="left" vertical="top" wrapText="1"/>
    </xf>
    <xf numFmtId="0" fontId="29" fillId="0" borderId="15"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 fillId="0" borderId="0" xfId="2" applyFont="1" applyBorder="1" applyAlignment="1">
      <alignment horizontal="left" vertical="center" wrapText="1"/>
    </xf>
    <xf numFmtId="0" fontId="2" fillId="0" borderId="0" xfId="2" applyFont="1" applyAlignment="1">
      <alignment horizontal="left" vertical="center" wrapText="1"/>
    </xf>
    <xf numFmtId="0" fontId="3" fillId="0" borderId="0" xfId="2" applyFont="1" applyBorder="1" applyAlignment="1">
      <alignment horizontal="left" vertical="center" wrapText="1"/>
    </xf>
    <xf numFmtId="0" fontId="31" fillId="0" borderId="0" xfId="2" applyFont="1" applyBorder="1" applyAlignment="1">
      <alignment horizontal="left" vertical="center" wrapText="1"/>
    </xf>
    <xf numFmtId="0" fontId="31" fillId="0" borderId="0" xfId="2" applyFont="1" applyBorder="1" applyAlignment="1">
      <alignment horizontal="left" vertical="center" wrapText="1"/>
    </xf>
    <xf numFmtId="0" fontId="31" fillId="0" borderId="21" xfId="2" applyFont="1" applyBorder="1" applyAlignment="1">
      <alignment horizontal="left" vertical="center" wrapText="1"/>
    </xf>
    <xf numFmtId="0" fontId="31" fillId="0" borderId="19" xfId="2" applyFont="1" applyBorder="1" applyAlignment="1">
      <alignment horizontal="left" vertical="center" wrapText="1"/>
    </xf>
    <xf numFmtId="0" fontId="31" fillId="0" borderId="13" xfId="2" applyFont="1" applyBorder="1" applyAlignment="1">
      <alignment horizontal="left" vertical="center" wrapText="1"/>
    </xf>
    <xf numFmtId="0" fontId="31" fillId="0" borderId="20" xfId="2" applyFont="1" applyBorder="1" applyAlignment="1">
      <alignment horizontal="left" vertical="center" wrapText="1"/>
    </xf>
    <xf numFmtId="0" fontId="32" fillId="0" borderId="8" xfId="2" applyFont="1" applyBorder="1" applyAlignment="1">
      <alignment horizontal="center" vertical="center" wrapText="1"/>
    </xf>
    <xf numFmtId="0" fontId="32" fillId="0" borderId="8" xfId="2" applyFont="1" applyBorder="1" applyAlignment="1">
      <alignment vertical="center" wrapText="1"/>
    </xf>
    <xf numFmtId="0" fontId="32" fillId="0" borderId="8" xfId="2" applyFont="1" applyBorder="1" applyAlignment="1">
      <alignment horizontal="center" vertical="center"/>
    </xf>
    <xf numFmtId="0" fontId="32" fillId="0" borderId="8" xfId="2" applyFont="1" applyBorder="1" applyAlignment="1">
      <alignment vertical="center"/>
    </xf>
    <xf numFmtId="0" fontId="32" fillId="0" borderId="8" xfId="2" applyFont="1" applyBorder="1" applyAlignment="1">
      <alignment horizontal="left" vertical="center" wrapText="1"/>
    </xf>
    <xf numFmtId="0" fontId="33" fillId="0" borderId="0" xfId="2" applyFont="1" applyAlignment="1">
      <alignment vertical="center"/>
    </xf>
    <xf numFmtId="0" fontId="33" fillId="0" borderId="8" xfId="2" applyFont="1" applyBorder="1" applyAlignment="1">
      <alignment vertical="center"/>
    </xf>
    <xf numFmtId="0" fontId="33" fillId="0" borderId="8" xfId="2" applyFont="1" applyBorder="1" applyAlignment="1">
      <alignment horizontal="left" vertical="center"/>
    </xf>
    <xf numFmtId="169" fontId="33" fillId="0" borderId="8" xfId="3" applyNumberFormat="1" applyFont="1" applyBorder="1" applyAlignment="1">
      <alignment vertical="center"/>
    </xf>
    <xf numFmtId="0" fontId="33" fillId="0" borderId="8" xfId="2" applyNumberFormat="1" applyFont="1" applyBorder="1" applyAlignment="1">
      <alignment vertical="center"/>
    </xf>
    <xf numFmtId="169" fontId="33" fillId="0" borderId="8" xfId="3" applyNumberFormat="1" applyFont="1" applyBorder="1" applyAlignment="1">
      <alignment horizontal="left" vertical="center" wrapText="1"/>
    </xf>
    <xf numFmtId="169" fontId="33" fillId="0" borderId="8" xfId="3" applyNumberFormat="1" applyFont="1" applyBorder="1" applyAlignment="1">
      <alignment horizontal="left" vertical="center"/>
    </xf>
    <xf numFmtId="43" fontId="33" fillId="0" borderId="8" xfId="2" applyNumberFormat="1" applyFont="1" applyBorder="1" applyAlignment="1">
      <alignment vertical="center"/>
    </xf>
    <xf numFmtId="0" fontId="33" fillId="0" borderId="8" xfId="3" applyNumberFormat="1" applyFont="1" applyBorder="1" applyAlignment="1">
      <alignment horizontal="left" vertical="center" wrapText="1"/>
    </xf>
    <xf numFmtId="169" fontId="32" fillId="0" borderId="8" xfId="3" applyNumberFormat="1" applyFont="1" applyBorder="1" applyAlignment="1">
      <alignment vertical="center"/>
    </xf>
    <xf numFmtId="169" fontId="32" fillId="0" borderId="8" xfId="3" applyNumberFormat="1" applyFont="1" applyBorder="1" applyAlignment="1">
      <alignment horizontal="left" vertical="center"/>
    </xf>
    <xf numFmtId="43" fontId="33" fillId="0" borderId="8" xfId="3" applyNumberFormat="1" applyFont="1" applyBorder="1" applyAlignment="1">
      <alignment horizontal="left" vertical="center" wrapText="1"/>
    </xf>
    <xf numFmtId="43" fontId="33" fillId="0" borderId="8" xfId="3" applyNumberFormat="1" applyFont="1" applyBorder="1" applyAlignment="1">
      <alignment horizontal="left" vertical="center"/>
    </xf>
    <xf numFmtId="169" fontId="33" fillId="0" borderId="22" xfId="3" applyNumberFormat="1" applyFont="1" applyBorder="1" applyAlignment="1">
      <alignment vertical="center" wrapText="1"/>
    </xf>
    <xf numFmtId="169" fontId="33" fillId="0" borderId="23" xfId="3" applyNumberFormat="1" applyFont="1" applyBorder="1" applyAlignment="1">
      <alignment vertical="center" wrapText="1"/>
    </xf>
    <xf numFmtId="0" fontId="2" fillId="0" borderId="8" xfId="2" applyFont="1" applyBorder="1" applyAlignment="1">
      <alignment vertical="top" wrapText="1"/>
    </xf>
    <xf numFmtId="0" fontId="2" fillId="0" borderId="8" xfId="3" applyNumberFormat="1" applyFont="1" applyFill="1" applyBorder="1" applyAlignment="1">
      <alignment vertical="top" wrapText="1"/>
    </xf>
    <xf numFmtId="0" fontId="2" fillId="0" borderId="8" xfId="2" applyFont="1" applyFill="1" applyBorder="1" applyAlignment="1">
      <alignment horizontal="center" vertical="top" wrapText="1"/>
    </xf>
    <xf numFmtId="0" fontId="2" fillId="0" borderId="8" xfId="2" applyFont="1" applyFill="1" applyBorder="1" applyAlignment="1">
      <alignment vertical="top" wrapText="1"/>
    </xf>
    <xf numFmtId="0" fontId="33" fillId="0" borderId="0" xfId="2" applyFont="1" applyAlignment="1">
      <alignment horizontal="center" vertical="center"/>
    </xf>
    <xf numFmtId="0" fontId="33" fillId="0" borderId="0" xfId="2" applyFont="1" applyAlignment="1">
      <alignment horizontal="left" vertical="center"/>
    </xf>
    <xf numFmtId="0" fontId="4" fillId="0" borderId="0" xfId="2" applyFont="1" applyBorder="1" applyAlignment="1">
      <alignment horizontal="left" vertical="center" wrapText="1"/>
    </xf>
    <xf numFmtId="0" fontId="4" fillId="0" borderId="0" xfId="2" applyFont="1" applyBorder="1" applyAlignment="1">
      <alignment vertical="center" wrapText="1"/>
    </xf>
    <xf numFmtId="0" fontId="4" fillId="0" borderId="0" xfId="2" applyFont="1" applyAlignment="1">
      <alignment vertical="center" wrapText="1"/>
    </xf>
    <xf numFmtId="0" fontId="3" fillId="0" borderId="0" xfId="2" applyFont="1" applyBorder="1" applyAlignment="1">
      <alignment horizontal="center" vertical="center" wrapText="1"/>
    </xf>
    <xf numFmtId="0" fontId="3" fillId="0" borderId="0" xfId="2" applyFont="1" applyBorder="1" applyAlignment="1">
      <alignment horizontal="left" vertical="center" wrapText="1"/>
    </xf>
    <xf numFmtId="0" fontId="3" fillId="0" borderId="21" xfId="2" applyFont="1" applyBorder="1" applyAlignment="1">
      <alignment horizontal="left" vertical="center" wrapText="1"/>
    </xf>
    <xf numFmtId="0" fontId="3" fillId="0" borderId="19" xfId="2" applyFont="1" applyBorder="1" applyAlignment="1">
      <alignment horizontal="left" vertical="center" wrapText="1"/>
    </xf>
    <xf numFmtId="0" fontId="3" fillId="0" borderId="13" xfId="2" applyFont="1" applyBorder="1" applyAlignment="1">
      <alignment horizontal="left" vertical="center" wrapText="1"/>
    </xf>
    <xf numFmtId="0" fontId="3" fillId="0" borderId="20" xfId="2" applyFont="1" applyBorder="1" applyAlignment="1">
      <alignment horizontal="left" vertical="center" wrapText="1"/>
    </xf>
    <xf numFmtId="0" fontId="34" fillId="0" borderId="8" xfId="2" applyFont="1" applyBorder="1" applyAlignment="1">
      <alignment horizontal="center" vertical="center" wrapText="1"/>
    </xf>
    <xf numFmtId="0" fontId="34" fillId="0" borderId="8" xfId="2" applyFont="1" applyBorder="1" applyAlignment="1">
      <alignment vertical="center" wrapText="1"/>
    </xf>
    <xf numFmtId="0" fontId="34" fillId="0" borderId="8" xfId="2" applyFont="1" applyBorder="1" applyAlignment="1">
      <alignment horizontal="left" vertical="center" wrapText="1"/>
    </xf>
    <xf numFmtId="0" fontId="35" fillId="0" borderId="0" xfId="2" applyFont="1" applyAlignment="1">
      <alignment vertical="center" wrapText="1"/>
    </xf>
    <xf numFmtId="0" fontId="35" fillId="0" borderId="8" xfId="2" applyFont="1" applyBorder="1" applyAlignment="1">
      <alignment vertical="center" wrapText="1"/>
    </xf>
    <xf numFmtId="0" fontId="35" fillId="0" borderId="8" xfId="2" applyFont="1" applyBorder="1" applyAlignment="1">
      <alignment horizontal="left" vertical="center" wrapText="1"/>
    </xf>
    <xf numFmtId="169" fontId="35" fillId="0" borderId="8" xfId="3" applyNumberFormat="1" applyFont="1" applyBorder="1" applyAlignment="1">
      <alignment vertical="center" wrapText="1"/>
    </xf>
    <xf numFmtId="43" fontId="35" fillId="0" borderId="8" xfId="2" applyNumberFormat="1" applyFont="1" applyBorder="1" applyAlignment="1">
      <alignment vertical="center" wrapText="1"/>
    </xf>
    <xf numFmtId="169" fontId="35" fillId="0" borderId="8" xfId="3" applyNumberFormat="1" applyFont="1" applyBorder="1" applyAlignment="1">
      <alignment horizontal="left" vertical="center" wrapText="1"/>
    </xf>
    <xf numFmtId="0" fontId="35" fillId="0" borderId="22" xfId="3" applyNumberFormat="1" applyFont="1" applyBorder="1" applyAlignment="1">
      <alignment horizontal="left" vertical="center" wrapText="1"/>
    </xf>
    <xf numFmtId="0" fontId="35" fillId="0" borderId="21" xfId="3" applyNumberFormat="1" applyFont="1" applyBorder="1" applyAlignment="1">
      <alignment horizontal="left" vertical="center" wrapText="1"/>
    </xf>
    <xf numFmtId="169" fontId="34" fillId="0" borderId="8" xfId="3" applyNumberFormat="1" applyFont="1" applyBorder="1" applyAlignment="1">
      <alignment vertical="center" wrapText="1"/>
    </xf>
    <xf numFmtId="169" fontId="34" fillId="0" borderId="8" xfId="3" applyNumberFormat="1" applyFont="1" applyBorder="1" applyAlignment="1">
      <alignment horizontal="left" vertical="center" wrapText="1"/>
    </xf>
    <xf numFmtId="0" fontId="4" fillId="0" borderId="8" xfId="2" applyFont="1" applyFill="1" applyBorder="1" applyAlignment="1">
      <alignment vertical="center" wrapText="1"/>
    </xf>
    <xf numFmtId="169" fontId="35" fillId="0" borderId="22" xfId="3" applyNumberFormat="1" applyFont="1" applyBorder="1" applyAlignment="1">
      <alignment vertical="center" wrapText="1"/>
    </xf>
    <xf numFmtId="0" fontId="4" fillId="0" borderId="8" xfId="2" applyFont="1" applyFill="1" applyBorder="1" applyAlignment="1">
      <alignment horizontal="center" vertical="center" wrapText="1"/>
    </xf>
    <xf numFmtId="0" fontId="35" fillId="0" borderId="0" xfId="2" applyFont="1" applyAlignment="1">
      <alignment horizontal="center" vertical="center" wrapText="1"/>
    </xf>
    <xf numFmtId="0" fontId="35" fillId="0" borderId="0" xfId="2" applyFont="1" applyAlignment="1">
      <alignment horizontal="left" vertical="center" wrapText="1"/>
    </xf>
    <xf numFmtId="0" fontId="2" fillId="0" borderId="0" xfId="2" applyFont="1" applyAlignment="1">
      <alignment vertical="center" wrapText="1"/>
    </xf>
    <xf numFmtId="0" fontId="33" fillId="0" borderId="0" xfId="2" applyFont="1" applyAlignment="1">
      <alignment vertical="center" wrapText="1"/>
    </xf>
    <xf numFmtId="0" fontId="33" fillId="0" borderId="8" xfId="2" applyFont="1" applyBorder="1" applyAlignment="1">
      <alignment vertical="center" wrapText="1"/>
    </xf>
    <xf numFmtId="0" fontId="33" fillId="0" borderId="8" xfId="2" applyFont="1" applyBorder="1" applyAlignment="1">
      <alignment horizontal="left" vertical="center" wrapText="1"/>
    </xf>
    <xf numFmtId="169" fontId="33" fillId="0" borderId="8" xfId="3" applyNumberFormat="1" applyFont="1" applyBorder="1" applyAlignment="1">
      <alignment vertical="center" wrapText="1"/>
    </xf>
    <xf numFmtId="43" fontId="33" fillId="0" borderId="8" xfId="2" applyNumberFormat="1" applyFont="1" applyBorder="1" applyAlignment="1">
      <alignment vertical="center" wrapText="1"/>
    </xf>
    <xf numFmtId="0" fontId="33" fillId="0" borderId="22" xfId="3" applyNumberFormat="1" applyFont="1" applyBorder="1" applyAlignment="1">
      <alignment horizontal="left" vertical="center" wrapText="1"/>
    </xf>
    <xf numFmtId="0" fontId="33" fillId="0" borderId="21" xfId="3" applyNumberFormat="1" applyFont="1" applyBorder="1" applyAlignment="1">
      <alignment horizontal="left" vertical="center" wrapText="1"/>
    </xf>
    <xf numFmtId="169" fontId="32" fillId="0" borderId="8" xfId="3" applyNumberFormat="1" applyFont="1" applyBorder="1" applyAlignment="1">
      <alignment vertical="center" wrapText="1"/>
    </xf>
    <xf numFmtId="169" fontId="32" fillId="0" borderId="8" xfId="3" applyNumberFormat="1" applyFont="1" applyBorder="1" applyAlignment="1">
      <alignment horizontal="left" vertical="center" wrapText="1"/>
    </xf>
    <xf numFmtId="0" fontId="2" fillId="0" borderId="8" xfId="2" applyFont="1" applyBorder="1" applyAlignment="1">
      <alignment vertical="center" wrapText="1"/>
    </xf>
    <xf numFmtId="0" fontId="2" fillId="0" borderId="8" xfId="2" applyFont="1" applyFill="1" applyBorder="1" applyAlignment="1">
      <alignment vertical="center" wrapText="1"/>
    </xf>
    <xf numFmtId="169" fontId="36" fillId="0" borderId="8" xfId="3" applyNumberFormat="1" applyFont="1" applyBorder="1" applyAlignment="1">
      <alignment horizontal="left" vertical="center" wrapText="1"/>
    </xf>
    <xf numFmtId="0" fontId="33" fillId="0" borderId="8" xfId="3" applyNumberFormat="1" applyFont="1" applyBorder="1" applyAlignment="1">
      <alignment horizontal="left" vertical="center" wrapText="1"/>
    </xf>
    <xf numFmtId="0" fontId="2" fillId="0" borderId="8" xfId="2" applyFont="1" applyFill="1" applyBorder="1" applyAlignment="1">
      <alignment horizontal="center" vertical="center" wrapText="1"/>
    </xf>
    <xf numFmtId="0" fontId="33" fillId="0" borderId="0" xfId="2" applyFont="1" applyAlignment="1">
      <alignment horizontal="center" vertical="center" wrapText="1"/>
    </xf>
    <xf numFmtId="0" fontId="33" fillId="0" borderId="0" xfId="2" applyFont="1" applyAlignment="1">
      <alignment horizontal="left" vertical="center" wrapText="1"/>
    </xf>
    <xf numFmtId="0" fontId="2" fillId="0" borderId="0" xfId="2" applyFont="1" applyBorder="1" applyAlignment="1">
      <alignment vertical="center" wrapText="1"/>
    </xf>
    <xf numFmtId="0" fontId="37" fillId="0" borderId="0" xfId="2" applyFont="1" applyAlignment="1">
      <alignment vertical="center" wrapText="1"/>
    </xf>
    <xf numFmtId="0" fontId="37" fillId="0" borderId="8" xfId="2" applyFont="1" applyBorder="1" applyAlignment="1">
      <alignment vertical="center" wrapText="1"/>
    </xf>
    <xf numFmtId="0" fontId="33" fillId="0" borderId="8" xfId="2" applyFont="1" applyBorder="1" applyAlignment="1">
      <alignment horizontal="left" vertical="center" wrapText="1"/>
    </xf>
    <xf numFmtId="0" fontId="37" fillId="0" borderId="0" xfId="2" applyFont="1" applyAlignment="1">
      <alignment horizontal="left" vertical="center" wrapText="1"/>
    </xf>
    <xf numFmtId="0" fontId="33" fillId="0" borderId="23" xfId="2" applyFont="1" applyBorder="1" applyAlignment="1">
      <alignment vertical="center" wrapText="1"/>
    </xf>
    <xf numFmtId="0" fontId="33" fillId="0" borderId="22" xfId="2" applyFont="1" applyBorder="1" applyAlignment="1">
      <alignment vertical="center" wrapText="1"/>
    </xf>
    <xf numFmtId="0" fontId="37" fillId="0" borderId="8" xfId="2" applyFont="1" applyBorder="1" applyAlignment="1">
      <alignment horizontal="left" vertical="center" wrapText="1"/>
    </xf>
    <xf numFmtId="0" fontId="37" fillId="0" borderId="0" xfId="2" applyFont="1" applyAlignment="1">
      <alignment horizontal="center" vertical="center" wrapText="1"/>
    </xf>
  </cellXfs>
  <cellStyles count="4">
    <cellStyle name="Comma 2" xfId="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84"/>
  <sheetViews>
    <sheetView view="pageBreakPreview" zoomScaleNormal="100" zoomScaleSheetLayoutView="100" workbookViewId="0">
      <selection activeCell="P27" sqref="P27"/>
    </sheetView>
  </sheetViews>
  <sheetFormatPr defaultRowHeight="12.75"/>
  <cols>
    <col min="1" max="1" width="2.33203125" customWidth="1"/>
    <col min="2" max="2" width="6.5" style="19" customWidth="1"/>
    <col min="3" max="3" width="5.6640625" customWidth="1"/>
    <col min="4" max="4" width="24" customWidth="1"/>
    <col min="5" max="5" width="14.33203125" style="3" customWidth="1"/>
    <col min="6" max="10" width="13.83203125" customWidth="1"/>
  </cols>
  <sheetData>
    <row r="1" spans="2:10">
      <c r="I1" s="2" t="s">
        <v>26</v>
      </c>
    </row>
    <row r="2" spans="2:10">
      <c r="I2" s="18" t="s">
        <v>78</v>
      </c>
    </row>
    <row r="3" spans="2:10" ht="39" customHeight="1">
      <c r="B3" s="129" t="s">
        <v>66</v>
      </c>
      <c r="C3" s="129"/>
      <c r="D3" s="129"/>
      <c r="E3" s="129"/>
      <c r="F3" s="129"/>
      <c r="G3" s="129"/>
      <c r="H3" s="129"/>
      <c r="I3" s="129"/>
      <c r="J3" s="129"/>
    </row>
    <row r="4" spans="2:10" ht="8.25" customHeight="1">
      <c r="B4" s="130"/>
      <c r="C4" s="130"/>
      <c r="D4" s="130"/>
      <c r="E4" s="130"/>
      <c r="F4" s="130"/>
      <c r="G4" s="130"/>
      <c r="H4" s="130"/>
      <c r="I4" s="130"/>
      <c r="J4" s="131"/>
    </row>
    <row r="5" spans="2:10" ht="25.5" customHeight="1">
      <c r="B5" s="12"/>
      <c r="C5" s="132" t="s">
        <v>73</v>
      </c>
      <c r="D5" s="133"/>
      <c r="E5" s="15" t="s">
        <v>74</v>
      </c>
      <c r="F5" s="15" t="s">
        <v>75</v>
      </c>
      <c r="G5" s="15" t="s">
        <v>62</v>
      </c>
      <c r="H5" s="15" t="s">
        <v>76</v>
      </c>
      <c r="I5" s="15" t="s">
        <v>63</v>
      </c>
      <c r="J5" s="16" t="s">
        <v>64</v>
      </c>
    </row>
    <row r="6" spans="2:10" ht="20.100000000000001" customHeight="1">
      <c r="B6" s="13">
        <v>1</v>
      </c>
      <c r="C6" s="124" t="s">
        <v>0</v>
      </c>
      <c r="D6" s="124"/>
      <c r="E6" s="4"/>
      <c r="F6" s="134" t="s">
        <v>139</v>
      </c>
      <c r="G6" s="135"/>
      <c r="H6" s="135"/>
      <c r="I6" s="135"/>
      <c r="J6" s="136"/>
    </row>
    <row r="7" spans="2:10" ht="20.100000000000001" customHeight="1">
      <c r="B7" s="13">
        <v>2</v>
      </c>
      <c r="C7" s="124" t="s">
        <v>8</v>
      </c>
      <c r="D7" s="124"/>
      <c r="E7" s="4"/>
      <c r="F7" s="134" t="s">
        <v>140</v>
      </c>
      <c r="G7" s="135"/>
      <c r="H7" s="135"/>
      <c r="I7" s="135"/>
      <c r="J7" s="136"/>
    </row>
    <row r="8" spans="2:10" ht="27" customHeight="1">
      <c r="B8" s="13">
        <v>3</v>
      </c>
      <c r="C8" s="124" t="s">
        <v>10</v>
      </c>
      <c r="D8" s="124"/>
      <c r="E8" s="8" t="s">
        <v>11</v>
      </c>
      <c r="F8" s="137">
        <v>44</v>
      </c>
      <c r="G8" s="138"/>
      <c r="H8" s="138"/>
      <c r="I8" s="138"/>
      <c r="J8" s="139"/>
    </row>
    <row r="9" spans="2:10" s="11" customFormat="1" ht="44.25" customHeight="1">
      <c r="B9" s="13">
        <v>4</v>
      </c>
      <c r="C9" s="127" t="s">
        <v>12</v>
      </c>
      <c r="D9" s="127"/>
      <c r="E9" s="22" t="s">
        <v>13</v>
      </c>
      <c r="F9" s="134" t="s">
        <v>129</v>
      </c>
      <c r="G9" s="135"/>
      <c r="H9" s="135"/>
      <c r="I9" s="135"/>
      <c r="J9" s="136"/>
    </row>
    <row r="10" spans="2:10" ht="20.100000000000001" customHeight="1">
      <c r="B10" s="13">
        <v>5</v>
      </c>
      <c r="C10" s="124" t="s">
        <v>14</v>
      </c>
      <c r="D10" s="124"/>
      <c r="E10" s="4"/>
      <c r="F10" s="140" t="s">
        <v>130</v>
      </c>
      <c r="G10" s="141"/>
      <c r="H10" s="141"/>
      <c r="I10" s="141"/>
      <c r="J10" s="142"/>
    </row>
    <row r="11" spans="2:10" ht="28.5" customHeight="1">
      <c r="B11" s="40">
        <v>6</v>
      </c>
      <c r="C11" s="128" t="s">
        <v>15</v>
      </c>
      <c r="D11" s="128"/>
      <c r="E11" s="41" t="s">
        <v>67</v>
      </c>
      <c r="F11" s="42"/>
      <c r="G11" s="42"/>
      <c r="H11" s="42"/>
      <c r="I11" s="42"/>
      <c r="J11" s="42"/>
    </row>
    <row r="12" spans="2:10" ht="20.100000000000001" customHeight="1">
      <c r="B12" s="13">
        <v>7</v>
      </c>
      <c r="C12" s="124" t="s">
        <v>16</v>
      </c>
      <c r="D12" s="124"/>
      <c r="E12" s="8" t="s">
        <v>17</v>
      </c>
      <c r="F12" s="25" t="s">
        <v>131</v>
      </c>
      <c r="G12" s="25" t="s">
        <v>135</v>
      </c>
      <c r="H12" s="25" t="s">
        <v>136</v>
      </c>
      <c r="I12" s="25" t="s">
        <v>137</v>
      </c>
      <c r="J12" s="25" t="s">
        <v>138</v>
      </c>
    </row>
    <row r="13" spans="2:10" ht="30" customHeight="1">
      <c r="B13" s="13">
        <v>8</v>
      </c>
      <c r="C13" s="124" t="s">
        <v>18</v>
      </c>
      <c r="D13" s="124"/>
      <c r="E13" s="8" t="s">
        <v>17</v>
      </c>
      <c r="F13" s="49" t="s">
        <v>132</v>
      </c>
      <c r="G13" s="49" t="s">
        <v>132</v>
      </c>
      <c r="H13" s="49" t="s">
        <v>132</v>
      </c>
      <c r="I13" s="49" t="s">
        <v>132</v>
      </c>
      <c r="J13" s="49" t="s">
        <v>132</v>
      </c>
    </row>
    <row r="14" spans="2:10" ht="30" customHeight="1">
      <c r="B14" s="13">
        <v>9</v>
      </c>
      <c r="C14" s="124" t="s">
        <v>19</v>
      </c>
      <c r="D14" s="124"/>
      <c r="E14" s="8" t="s">
        <v>17</v>
      </c>
      <c r="F14" s="49" t="s">
        <v>133</v>
      </c>
      <c r="G14" s="49" t="s">
        <v>133</v>
      </c>
      <c r="H14" s="49" t="s">
        <v>133</v>
      </c>
      <c r="I14" s="49" t="s">
        <v>133</v>
      </c>
      <c r="J14" s="49" t="s">
        <v>133</v>
      </c>
    </row>
    <row r="15" spans="2:10" ht="15" customHeight="1">
      <c r="B15" s="40">
        <v>10</v>
      </c>
      <c r="C15" s="126" t="s">
        <v>20</v>
      </c>
      <c r="D15" s="126"/>
      <c r="E15" s="50" t="s">
        <v>1</v>
      </c>
      <c r="F15" s="50" t="s">
        <v>134</v>
      </c>
      <c r="G15" s="50" t="s">
        <v>134</v>
      </c>
      <c r="H15" s="50" t="s">
        <v>134</v>
      </c>
      <c r="I15" s="50" t="s">
        <v>134</v>
      </c>
      <c r="J15" s="50" t="s">
        <v>134</v>
      </c>
    </row>
    <row r="16" spans="2:10" ht="15" customHeight="1">
      <c r="B16" s="40">
        <v>11</v>
      </c>
      <c r="C16" s="126" t="s">
        <v>21</v>
      </c>
      <c r="D16" s="126"/>
      <c r="E16" s="50" t="s">
        <v>1</v>
      </c>
      <c r="F16" s="50" t="s">
        <v>141</v>
      </c>
      <c r="G16" s="50" t="s">
        <v>141</v>
      </c>
      <c r="H16" s="50" t="s">
        <v>141</v>
      </c>
      <c r="I16" s="50" t="s">
        <v>141</v>
      </c>
      <c r="J16" s="50" t="s">
        <v>141</v>
      </c>
    </row>
    <row r="17" spans="1:10" ht="15" customHeight="1">
      <c r="B17" s="40">
        <v>12</v>
      </c>
      <c r="C17" s="126" t="s">
        <v>22</v>
      </c>
      <c r="D17" s="126"/>
      <c r="E17" s="58"/>
      <c r="F17" s="51"/>
      <c r="G17" s="51"/>
      <c r="H17" s="51"/>
      <c r="I17" s="51"/>
      <c r="J17" s="51"/>
    </row>
    <row r="18" spans="1:10" ht="42.75" customHeight="1">
      <c r="B18" s="59">
        <v>12.1</v>
      </c>
      <c r="C18" s="126" t="s">
        <v>23</v>
      </c>
      <c r="D18" s="126"/>
      <c r="E18" s="50" t="s">
        <v>7</v>
      </c>
      <c r="F18" s="52" t="s">
        <v>142</v>
      </c>
      <c r="G18" s="52" t="s">
        <v>142</v>
      </c>
      <c r="H18" s="52" t="s">
        <v>142</v>
      </c>
      <c r="I18" s="53">
        <v>190.98</v>
      </c>
      <c r="J18" s="53">
        <v>557.88</v>
      </c>
    </row>
    <row r="19" spans="1:10" ht="42.75" customHeight="1">
      <c r="B19" s="59">
        <v>12.2</v>
      </c>
      <c r="C19" s="126" t="s">
        <v>24</v>
      </c>
      <c r="D19" s="126"/>
      <c r="E19" s="50" t="s">
        <v>7</v>
      </c>
      <c r="F19" s="52" t="s">
        <v>142</v>
      </c>
      <c r="G19" s="52" t="s">
        <v>142</v>
      </c>
      <c r="H19" s="52" t="s">
        <v>142</v>
      </c>
      <c r="I19" s="52" t="s">
        <v>142</v>
      </c>
      <c r="J19" s="52" t="s">
        <v>142</v>
      </c>
    </row>
    <row r="20" spans="1:10" ht="15" customHeight="1">
      <c r="B20" s="12"/>
      <c r="C20" s="124" t="s">
        <v>2</v>
      </c>
      <c r="D20" s="124"/>
      <c r="E20" s="4"/>
      <c r="F20" s="5"/>
      <c r="G20" s="5"/>
      <c r="H20" s="5"/>
      <c r="I20" s="5"/>
      <c r="J20" s="5"/>
    </row>
    <row r="21" spans="1:10" ht="15" customHeight="1">
      <c r="B21" s="13">
        <v>13</v>
      </c>
      <c r="C21" s="124" t="s">
        <v>3</v>
      </c>
      <c r="D21" s="124"/>
      <c r="E21" s="4"/>
      <c r="F21" s="5"/>
      <c r="G21" s="5"/>
      <c r="H21" s="5"/>
      <c r="I21" s="5"/>
      <c r="J21" s="5"/>
    </row>
    <row r="22" spans="1:10" ht="30" customHeight="1">
      <c r="B22" s="14">
        <v>13.1</v>
      </c>
      <c r="C22" s="122" t="s">
        <v>68</v>
      </c>
      <c r="D22" s="122"/>
      <c r="E22" s="8" t="s">
        <v>25</v>
      </c>
      <c r="F22" s="54">
        <v>25.560000000000002</v>
      </c>
      <c r="G22" s="54">
        <v>34.220999999999997</v>
      </c>
      <c r="H22" s="54">
        <v>35.491730000000004</v>
      </c>
      <c r="I22" s="54">
        <v>36.9283</v>
      </c>
      <c r="J22" s="54">
        <v>44.048100000000133</v>
      </c>
    </row>
    <row r="23" spans="1:10" ht="30" customHeight="1">
      <c r="B23" s="14">
        <v>13.2</v>
      </c>
      <c r="C23" s="122" t="s">
        <v>69</v>
      </c>
      <c r="D23" s="122"/>
      <c r="E23" s="8" t="s">
        <v>25</v>
      </c>
      <c r="F23" s="54">
        <v>25.42</v>
      </c>
      <c r="G23" s="54">
        <v>33.304989999999997</v>
      </c>
      <c r="H23" s="54">
        <v>33.943440000000002</v>
      </c>
      <c r="I23" s="54">
        <v>30.933</v>
      </c>
      <c r="J23" s="54">
        <v>40.76341</v>
      </c>
    </row>
    <row r="24" spans="1:10" ht="30" customHeight="1">
      <c r="B24" s="14">
        <v>13.3</v>
      </c>
      <c r="C24" s="122" t="s">
        <v>70</v>
      </c>
      <c r="D24" s="122"/>
      <c r="E24" s="8" t="s">
        <v>25</v>
      </c>
      <c r="F24" s="54">
        <v>14.426399999999992</v>
      </c>
      <c r="G24" s="54">
        <v>33.304989999999997</v>
      </c>
      <c r="H24" s="54">
        <v>33.943440000000002</v>
      </c>
      <c r="I24" s="54">
        <v>30.933</v>
      </c>
      <c r="J24" s="54">
        <v>40.76341</v>
      </c>
    </row>
    <row r="25" spans="1:10" ht="43.5" customHeight="1">
      <c r="B25" s="13">
        <v>14</v>
      </c>
      <c r="C25" s="122" t="s">
        <v>71</v>
      </c>
      <c r="D25" s="122"/>
      <c r="E25" s="8" t="s">
        <v>25</v>
      </c>
      <c r="F25" s="54">
        <v>3.3000000000000002E-2</v>
      </c>
      <c r="G25" s="54">
        <v>0.9</v>
      </c>
      <c r="H25" s="54">
        <v>1.7744500000000001</v>
      </c>
      <c r="I25" s="54">
        <v>2.3816210199999994</v>
      </c>
      <c r="J25" s="54">
        <v>2.5876243100000003</v>
      </c>
    </row>
    <row r="26" spans="1:10" ht="30" customHeight="1">
      <c r="B26" s="40">
        <v>15</v>
      </c>
      <c r="C26" s="125" t="s">
        <v>77</v>
      </c>
      <c r="D26" s="125"/>
      <c r="E26" s="50" t="s">
        <v>25</v>
      </c>
      <c r="F26" s="89" t="s">
        <v>142</v>
      </c>
      <c r="G26" s="89" t="s">
        <v>142</v>
      </c>
      <c r="H26" s="90">
        <v>0.52910000000000001</v>
      </c>
      <c r="I26" s="90">
        <v>0.66269999999999996</v>
      </c>
      <c r="J26" s="90">
        <v>0.70889999999999997</v>
      </c>
    </row>
    <row r="27" spans="1:10" ht="30" customHeight="1">
      <c r="B27" s="13">
        <v>16</v>
      </c>
      <c r="C27" s="122" t="s">
        <v>72</v>
      </c>
      <c r="D27" s="122"/>
      <c r="E27" s="8" t="s">
        <v>11</v>
      </c>
      <c r="F27" s="61">
        <v>12.744788400327055</v>
      </c>
      <c r="G27" s="61">
        <v>21.911452259996672</v>
      </c>
      <c r="H27" s="61">
        <v>25.772349564638684</v>
      </c>
      <c r="I27" s="61">
        <v>17.491487537333246</v>
      </c>
      <c r="J27" s="61">
        <v>25.183619210288942</v>
      </c>
    </row>
    <row r="29" spans="1:10">
      <c r="I29" s="2" t="s">
        <v>26</v>
      </c>
    </row>
    <row r="30" spans="1:10">
      <c r="B30" s="3"/>
      <c r="E30"/>
      <c r="I30" s="2" t="s">
        <v>9</v>
      </c>
    </row>
    <row r="31" spans="1:10">
      <c r="B31" s="3"/>
      <c r="E31"/>
    </row>
    <row r="32" spans="1:10" ht="20.25" customHeight="1">
      <c r="A32" s="17"/>
      <c r="B32" s="10"/>
      <c r="C32" s="118" t="s">
        <v>79</v>
      </c>
      <c r="D32" s="118"/>
      <c r="E32" s="27" t="s">
        <v>74</v>
      </c>
      <c r="F32" s="15" t="s">
        <v>75</v>
      </c>
      <c r="G32" s="15" t="s">
        <v>62</v>
      </c>
      <c r="H32" s="15" t="s">
        <v>76</v>
      </c>
      <c r="I32" s="15" t="s">
        <v>63</v>
      </c>
      <c r="J32" s="16" t="s">
        <v>64</v>
      </c>
    </row>
    <row r="33" spans="1:10" s="11" customFormat="1" ht="30" customHeight="1">
      <c r="A33" s="20"/>
      <c r="B33" s="21">
        <v>17</v>
      </c>
      <c r="C33" s="123" t="s">
        <v>27</v>
      </c>
      <c r="D33" s="123"/>
      <c r="E33" s="22"/>
      <c r="F33" s="22"/>
      <c r="G33" s="22"/>
      <c r="H33" s="22"/>
      <c r="I33" s="22"/>
      <c r="J33" s="22"/>
    </row>
    <row r="34" spans="1:10" s="11" customFormat="1" ht="30" customHeight="1">
      <c r="A34" s="23"/>
      <c r="B34" s="24">
        <v>17.100000000000001</v>
      </c>
      <c r="C34" s="123" t="s">
        <v>28</v>
      </c>
      <c r="D34" s="123"/>
      <c r="E34" s="25" t="s">
        <v>4</v>
      </c>
      <c r="F34" s="48">
        <v>16.95347222223063</v>
      </c>
      <c r="G34" s="48">
        <v>130.51040509259474</v>
      </c>
      <c r="H34" s="48">
        <v>258.72562499998457</v>
      </c>
      <c r="I34" s="48">
        <v>183.10828703702623</v>
      </c>
      <c r="J34" s="48">
        <v>150.68611111111986</v>
      </c>
    </row>
    <row r="35" spans="1:10" s="11" customFormat="1" ht="30" customHeight="1">
      <c r="A35" s="23"/>
      <c r="B35" s="24">
        <v>17.2</v>
      </c>
      <c r="C35" s="123" t="s">
        <v>29</v>
      </c>
      <c r="D35" s="123"/>
      <c r="E35" s="25" t="s">
        <v>4</v>
      </c>
      <c r="F35" s="48">
        <v>3.2993055555562023</v>
      </c>
      <c r="G35" s="48">
        <v>205.66940972222073</v>
      </c>
      <c r="H35" s="48">
        <v>147.16594907407028</v>
      </c>
      <c r="I35" s="48">
        <v>439.56944444444451</v>
      </c>
      <c r="J35" s="48">
        <v>0.22222222222222232</v>
      </c>
    </row>
    <row r="36" spans="1:10" s="11" customFormat="1" ht="30" customHeight="1">
      <c r="A36" s="20"/>
      <c r="B36" s="60">
        <v>18</v>
      </c>
      <c r="C36" s="121" t="s">
        <v>5</v>
      </c>
      <c r="D36" s="121"/>
      <c r="E36" s="57" t="s">
        <v>7</v>
      </c>
      <c r="F36" s="55" t="s">
        <v>143</v>
      </c>
      <c r="G36" s="55" t="s">
        <v>143</v>
      </c>
      <c r="H36" s="55" t="s">
        <v>143</v>
      </c>
      <c r="I36" s="55" t="s">
        <v>143</v>
      </c>
      <c r="J36" s="55" t="s">
        <v>143</v>
      </c>
    </row>
    <row r="37" spans="1:10" s="11" customFormat="1" ht="30" customHeight="1">
      <c r="A37" s="20"/>
      <c r="B37" s="60">
        <v>19</v>
      </c>
      <c r="C37" s="121" t="s">
        <v>6</v>
      </c>
      <c r="D37" s="121"/>
      <c r="E37" s="57" t="s">
        <v>7</v>
      </c>
      <c r="F37" s="56" t="s">
        <v>143</v>
      </c>
      <c r="G37" s="56" t="s">
        <v>143</v>
      </c>
      <c r="H37" s="56" t="s">
        <v>143</v>
      </c>
      <c r="I37" s="57">
        <v>95.49</v>
      </c>
      <c r="J37" s="57">
        <v>374.43</v>
      </c>
    </row>
    <row r="39" spans="1:10" ht="15" customHeight="1">
      <c r="B39" s="100" t="s">
        <v>80</v>
      </c>
      <c r="C39" s="100"/>
      <c r="D39" s="100"/>
      <c r="E39" s="100"/>
      <c r="F39" s="100"/>
      <c r="G39" s="100"/>
      <c r="H39" s="100"/>
      <c r="I39" s="100"/>
      <c r="J39" s="100"/>
    </row>
    <row r="40" spans="1:10" ht="15" customHeight="1">
      <c r="B40" s="31"/>
      <c r="C40" s="31"/>
      <c r="D40" s="31"/>
      <c r="E40" s="31"/>
      <c r="F40" s="31"/>
      <c r="G40" s="31"/>
      <c r="H40" s="31"/>
      <c r="I40" s="31"/>
      <c r="J40" s="31"/>
    </row>
    <row r="41" spans="1:10" ht="38.25" customHeight="1">
      <c r="B41" s="118" t="s">
        <v>84</v>
      </c>
      <c r="C41" s="118"/>
      <c r="D41" s="16" t="s">
        <v>79</v>
      </c>
      <c r="E41" s="119" t="s">
        <v>65</v>
      </c>
      <c r="F41" s="120"/>
      <c r="G41" s="16" t="s">
        <v>84</v>
      </c>
      <c r="H41" s="16" t="s">
        <v>79</v>
      </c>
      <c r="I41" s="118" t="s">
        <v>65</v>
      </c>
      <c r="J41" s="118"/>
    </row>
    <row r="42" spans="1:10" ht="15" customHeight="1">
      <c r="B42" s="115" t="s">
        <v>30</v>
      </c>
      <c r="C42" s="115"/>
      <c r="D42" s="32" t="s">
        <v>31</v>
      </c>
      <c r="E42" s="108">
        <v>3.2899958541617984</v>
      </c>
      <c r="F42" s="108"/>
      <c r="G42" s="6" t="s">
        <v>32</v>
      </c>
      <c r="H42" s="6" t="s">
        <v>31</v>
      </c>
      <c r="I42" s="111">
        <v>6.1710400679975228</v>
      </c>
      <c r="J42" s="111"/>
    </row>
    <row r="43" spans="1:10" ht="15" customHeight="1">
      <c r="B43" s="115"/>
      <c r="C43" s="115"/>
      <c r="D43" s="32" t="s">
        <v>33</v>
      </c>
      <c r="E43" s="108">
        <v>3.3043474796847323</v>
      </c>
      <c r="F43" s="108">
        <v>3.3043474796847323</v>
      </c>
      <c r="G43" s="7"/>
      <c r="H43" s="6" t="s">
        <v>33</v>
      </c>
      <c r="I43" s="111">
        <v>4.5026538241317633</v>
      </c>
      <c r="J43" s="111">
        <v>4.5026538241317633</v>
      </c>
    </row>
    <row r="44" spans="1:10" ht="15" customHeight="1">
      <c r="B44" s="115"/>
      <c r="C44" s="115"/>
      <c r="D44" s="32" t="s">
        <v>34</v>
      </c>
      <c r="E44" s="108">
        <v>3.9235699519496943</v>
      </c>
      <c r="F44" s="108">
        <v>3.9235699519496943</v>
      </c>
      <c r="G44" s="7"/>
      <c r="H44" s="6" t="s">
        <v>35</v>
      </c>
      <c r="I44" s="111">
        <v>4.4032448991048652</v>
      </c>
      <c r="J44" s="111">
        <v>4.4032448991048652</v>
      </c>
    </row>
    <row r="45" spans="1:10" ht="15" customHeight="1">
      <c r="B45" s="115" t="s">
        <v>36</v>
      </c>
      <c r="C45" s="115"/>
      <c r="D45" s="32" t="s">
        <v>31</v>
      </c>
      <c r="E45" s="108">
        <v>5.071074264692581</v>
      </c>
      <c r="F45" s="108">
        <v>5.071074264692581</v>
      </c>
      <c r="G45" s="6" t="s">
        <v>37</v>
      </c>
      <c r="H45" s="6" t="s">
        <v>31</v>
      </c>
      <c r="I45" s="111">
        <v>4.3818986119779595</v>
      </c>
      <c r="J45" s="111">
        <v>4.3818986119779595</v>
      </c>
    </row>
    <row r="46" spans="1:10" ht="15" customHeight="1">
      <c r="B46" s="115"/>
      <c r="C46" s="115"/>
      <c r="D46" s="32" t="s">
        <v>33</v>
      </c>
      <c r="E46" s="108">
        <v>6.6350202709984121</v>
      </c>
      <c r="F46" s="108">
        <v>6.6350202709984121</v>
      </c>
      <c r="G46" s="7"/>
      <c r="H46" s="6" t="s">
        <v>33</v>
      </c>
      <c r="I46" s="111">
        <v>3.9586160838063678</v>
      </c>
      <c r="J46" s="111">
        <v>3.9586160838063678</v>
      </c>
    </row>
    <row r="47" spans="1:10" ht="15" customHeight="1">
      <c r="B47" s="115"/>
      <c r="C47" s="115"/>
      <c r="D47" s="32" t="s">
        <v>35</v>
      </c>
      <c r="E47" s="108">
        <v>9.6707742537348711</v>
      </c>
      <c r="F47" s="108">
        <v>9.6707742537348711</v>
      </c>
      <c r="G47" s="7"/>
      <c r="H47" s="6" t="s">
        <v>34</v>
      </c>
      <c r="I47" s="111">
        <v>3.7782734010946544</v>
      </c>
      <c r="J47" s="111">
        <v>3.7782734010946544</v>
      </c>
    </row>
    <row r="48" spans="1:10" ht="15" customHeight="1">
      <c r="B48" s="115" t="s">
        <v>38</v>
      </c>
      <c r="C48" s="115"/>
      <c r="D48" s="32" t="s">
        <v>31</v>
      </c>
      <c r="E48" s="108">
        <v>10.032</v>
      </c>
      <c r="F48" s="108">
        <v>10.032</v>
      </c>
      <c r="G48" s="6" t="s">
        <v>39</v>
      </c>
      <c r="H48" s="6" t="s">
        <v>31</v>
      </c>
      <c r="I48" s="111">
        <v>2.8614268847407374</v>
      </c>
      <c r="J48" s="111">
        <v>2.8614268847407374</v>
      </c>
    </row>
    <row r="49" spans="2:10" ht="15" customHeight="1">
      <c r="B49" s="115"/>
      <c r="C49" s="115"/>
      <c r="D49" s="32" t="s">
        <v>33</v>
      </c>
      <c r="E49" s="108">
        <v>10.032</v>
      </c>
      <c r="F49" s="108">
        <v>10.032</v>
      </c>
      <c r="G49" s="7"/>
      <c r="H49" s="6" t="s">
        <v>33</v>
      </c>
      <c r="I49" s="111">
        <v>2.7563464516447556</v>
      </c>
      <c r="J49" s="111">
        <v>2.7563464516447556</v>
      </c>
    </row>
    <row r="50" spans="2:10" ht="15" customHeight="1">
      <c r="B50" s="115"/>
      <c r="C50" s="115"/>
      <c r="D50" s="32" t="s">
        <v>34</v>
      </c>
      <c r="E50" s="108">
        <v>10.032</v>
      </c>
      <c r="F50" s="108">
        <v>10.032</v>
      </c>
      <c r="G50" s="7"/>
      <c r="H50" s="6" t="s">
        <v>35</v>
      </c>
      <c r="I50" s="111">
        <v>3.0238950571849958</v>
      </c>
      <c r="J50" s="111">
        <v>3.0238950571849958</v>
      </c>
    </row>
    <row r="51" spans="2:10" ht="15" customHeight="1">
      <c r="B51" s="115" t="s">
        <v>40</v>
      </c>
      <c r="C51" s="115"/>
      <c r="D51" s="32" t="s">
        <v>31</v>
      </c>
      <c r="E51" s="108">
        <v>10.032</v>
      </c>
      <c r="F51" s="108">
        <v>10.032</v>
      </c>
      <c r="G51" s="6" t="s">
        <v>41</v>
      </c>
      <c r="H51" s="6" t="s">
        <v>31</v>
      </c>
      <c r="I51" s="111">
        <v>2.7489955065318146</v>
      </c>
      <c r="J51" s="111">
        <v>2.7489955065318146</v>
      </c>
    </row>
    <row r="52" spans="2:10" ht="15" customHeight="1">
      <c r="B52" s="115"/>
      <c r="C52" s="115"/>
      <c r="D52" s="32" t="s">
        <v>33</v>
      </c>
      <c r="E52" s="108">
        <v>10.032</v>
      </c>
      <c r="F52" s="108">
        <v>10.032</v>
      </c>
      <c r="G52" s="7"/>
      <c r="H52" s="6" t="s">
        <v>33</v>
      </c>
      <c r="I52" s="111">
        <v>2.7489955065318146</v>
      </c>
      <c r="J52" s="111">
        <v>2.7489955065318146</v>
      </c>
    </row>
    <row r="53" spans="2:10" ht="15" customHeight="1">
      <c r="B53" s="115"/>
      <c r="C53" s="115"/>
      <c r="D53" s="32" t="s">
        <v>35</v>
      </c>
      <c r="E53" s="108">
        <v>11.0352</v>
      </c>
      <c r="F53" s="108">
        <v>11.0352</v>
      </c>
      <c r="G53" s="7"/>
      <c r="H53" s="6" t="s">
        <v>35</v>
      </c>
      <c r="I53" s="111">
        <v>3.0238950571849958</v>
      </c>
      <c r="J53" s="111">
        <v>3.0238950571849958</v>
      </c>
    </row>
    <row r="54" spans="2:10" ht="15" customHeight="1">
      <c r="B54" s="115" t="s">
        <v>42</v>
      </c>
      <c r="C54" s="115"/>
      <c r="D54" s="32" t="s">
        <v>31</v>
      </c>
      <c r="E54" s="108">
        <v>10.032</v>
      </c>
      <c r="F54" s="108">
        <v>10.032</v>
      </c>
      <c r="G54" s="6" t="s">
        <v>43</v>
      </c>
      <c r="H54" s="6" t="s">
        <v>31</v>
      </c>
      <c r="I54" s="111">
        <v>2.7489955065318146</v>
      </c>
      <c r="J54" s="111">
        <v>2.7489955065318146</v>
      </c>
    </row>
    <row r="55" spans="2:10" ht="15" customHeight="1">
      <c r="B55" s="115"/>
      <c r="C55" s="115"/>
      <c r="D55" s="32" t="s">
        <v>33</v>
      </c>
      <c r="E55" s="108">
        <v>9.933215897856142</v>
      </c>
      <c r="F55" s="108">
        <v>9.933215897856142</v>
      </c>
      <c r="G55" s="7"/>
      <c r="H55" s="6" t="s">
        <v>33</v>
      </c>
      <c r="I55" s="111">
        <v>2.7489955065318146</v>
      </c>
      <c r="J55" s="111">
        <v>2.7489955065318146</v>
      </c>
    </row>
    <row r="56" spans="2:10" ht="15" customHeight="1">
      <c r="B56" s="115"/>
      <c r="C56" s="115"/>
      <c r="D56" s="32" t="s">
        <v>35</v>
      </c>
      <c r="E56" s="108">
        <v>11.0352</v>
      </c>
      <c r="F56" s="108">
        <v>11.0352</v>
      </c>
      <c r="G56" s="7"/>
      <c r="H56" s="6" t="s">
        <v>44</v>
      </c>
      <c r="I56" s="111">
        <v>2.1991964052254516</v>
      </c>
      <c r="J56" s="111">
        <v>2.1991964052254516</v>
      </c>
    </row>
    <row r="57" spans="2:10" ht="15" customHeight="1">
      <c r="B57" s="115" t="s">
        <v>45</v>
      </c>
      <c r="C57" s="115"/>
      <c r="D57" s="32" t="s">
        <v>31</v>
      </c>
      <c r="E57" s="108">
        <v>10.032</v>
      </c>
      <c r="F57" s="108">
        <v>10.032</v>
      </c>
      <c r="G57" s="6" t="s">
        <v>46</v>
      </c>
      <c r="H57" s="6" t="s">
        <v>31</v>
      </c>
      <c r="I57" s="111">
        <v>2.9732707983712499</v>
      </c>
      <c r="J57" s="111">
        <v>2.9732707983712499</v>
      </c>
    </row>
    <row r="58" spans="2:10" ht="15" customHeight="1">
      <c r="B58" s="112"/>
      <c r="C58" s="113"/>
      <c r="D58" s="32" t="s">
        <v>33</v>
      </c>
      <c r="E58" s="108">
        <v>9.1482080344275634</v>
      </c>
      <c r="F58" s="108">
        <v>9.1482080344275634</v>
      </c>
      <c r="G58" s="7"/>
      <c r="H58" s="6" t="s">
        <v>33</v>
      </c>
      <c r="I58" s="111">
        <v>3.1868954607854394</v>
      </c>
      <c r="J58" s="111">
        <v>3.1868954607854394</v>
      </c>
    </row>
    <row r="59" spans="2:10" ht="15" customHeight="1">
      <c r="B59" s="112"/>
      <c r="C59" s="113"/>
      <c r="D59" s="32" t="s">
        <v>34</v>
      </c>
      <c r="E59" s="108">
        <v>7.7520932815314358</v>
      </c>
      <c r="F59" s="108">
        <v>7.7520932815314358</v>
      </c>
      <c r="G59" s="7"/>
      <c r="H59" s="6" t="s">
        <v>35</v>
      </c>
      <c r="I59" s="111">
        <v>3.6939019057863791</v>
      </c>
      <c r="J59" s="111">
        <v>3.6939019057863791</v>
      </c>
    </row>
    <row r="60" spans="2:10" ht="15" customHeight="1">
      <c r="B60" s="114"/>
      <c r="C60" s="114"/>
      <c r="D60" s="28"/>
      <c r="E60" s="116"/>
      <c r="F60" s="117"/>
      <c r="G60" s="9" t="s">
        <v>47</v>
      </c>
      <c r="H60" s="7"/>
      <c r="I60" s="109">
        <f>SUM(E42:E59,I42:I59)</f>
        <v>212.93323622420169</v>
      </c>
      <c r="J60" s="110"/>
    </row>
    <row r="61" spans="2:10" ht="15">
      <c r="C61" s="19"/>
      <c r="E61" s="29"/>
      <c r="F61" s="29"/>
      <c r="G61" s="30"/>
      <c r="H61" s="26"/>
      <c r="I61" s="29"/>
      <c r="J61" s="29"/>
    </row>
    <row r="62" spans="2:10" ht="52.5" customHeight="1">
      <c r="B62" s="107" t="s">
        <v>81</v>
      </c>
      <c r="C62" s="107"/>
      <c r="D62" s="107"/>
      <c r="E62" s="107"/>
      <c r="F62" s="107"/>
      <c r="G62" s="107"/>
      <c r="H62" s="107"/>
      <c r="I62" s="107"/>
      <c r="J62" s="107"/>
    </row>
    <row r="63" spans="2:10" ht="50.25" customHeight="1">
      <c r="B63" s="106" t="s">
        <v>84</v>
      </c>
      <c r="C63" s="106"/>
      <c r="D63" s="103" t="s">
        <v>82</v>
      </c>
      <c r="E63" s="104"/>
      <c r="F63" s="105"/>
      <c r="G63" s="103" t="s">
        <v>83</v>
      </c>
      <c r="H63" s="104"/>
      <c r="I63" s="104"/>
      <c r="J63" s="105"/>
    </row>
    <row r="64" spans="2:10" ht="15" customHeight="1">
      <c r="B64" s="102" t="s">
        <v>30</v>
      </c>
      <c r="C64" s="102"/>
      <c r="D64" s="97"/>
      <c r="E64" s="98"/>
      <c r="F64" s="99"/>
      <c r="G64" s="97"/>
      <c r="H64" s="98"/>
      <c r="I64" s="98"/>
      <c r="J64" s="99"/>
    </row>
    <row r="65" spans="2:10" ht="15" customHeight="1">
      <c r="B65" s="102" t="s">
        <v>36</v>
      </c>
      <c r="C65" s="102"/>
      <c r="D65" s="97"/>
      <c r="E65" s="98"/>
      <c r="F65" s="99"/>
      <c r="G65" s="97"/>
      <c r="H65" s="98"/>
      <c r="I65" s="98"/>
      <c r="J65" s="99"/>
    </row>
    <row r="66" spans="2:10" ht="15" customHeight="1">
      <c r="B66" s="102" t="s">
        <v>38</v>
      </c>
      <c r="C66" s="102"/>
      <c r="D66" s="97"/>
      <c r="E66" s="98"/>
      <c r="F66" s="99"/>
      <c r="G66" s="97"/>
      <c r="H66" s="98"/>
      <c r="I66" s="98"/>
      <c r="J66" s="99"/>
    </row>
    <row r="67" spans="2:10" ht="15" customHeight="1">
      <c r="B67" s="102" t="s">
        <v>40</v>
      </c>
      <c r="C67" s="102"/>
      <c r="D67" s="97"/>
      <c r="E67" s="98"/>
      <c r="F67" s="99"/>
      <c r="G67" s="97"/>
      <c r="H67" s="98"/>
      <c r="I67" s="98"/>
      <c r="J67" s="99"/>
    </row>
    <row r="68" spans="2:10" ht="15" customHeight="1">
      <c r="B68" s="102" t="s">
        <v>42</v>
      </c>
      <c r="C68" s="102"/>
      <c r="D68" s="97"/>
      <c r="E68" s="98"/>
      <c r="F68" s="99"/>
      <c r="G68" s="97"/>
      <c r="H68" s="98"/>
      <c r="I68" s="98"/>
      <c r="J68" s="99"/>
    </row>
    <row r="69" spans="2:10" ht="15" customHeight="1">
      <c r="B69" s="102" t="s">
        <v>45</v>
      </c>
      <c r="C69" s="102"/>
      <c r="D69" s="97"/>
      <c r="E69" s="98"/>
      <c r="F69" s="99"/>
      <c r="G69" s="97"/>
      <c r="H69" s="98"/>
      <c r="I69" s="98"/>
      <c r="J69" s="99"/>
    </row>
    <row r="70" spans="2:10" ht="15" customHeight="1">
      <c r="B70" s="102" t="s">
        <v>32</v>
      </c>
      <c r="C70" s="102"/>
      <c r="D70" s="97"/>
      <c r="E70" s="98"/>
      <c r="F70" s="99"/>
      <c r="G70" s="97"/>
      <c r="H70" s="98"/>
      <c r="I70" s="98"/>
      <c r="J70" s="99"/>
    </row>
    <row r="71" spans="2:10" ht="15" customHeight="1">
      <c r="B71" s="102" t="s">
        <v>37</v>
      </c>
      <c r="C71" s="102"/>
      <c r="D71" s="97"/>
      <c r="E71" s="98"/>
      <c r="F71" s="99"/>
      <c r="G71" s="97"/>
      <c r="H71" s="98"/>
      <c r="I71" s="98"/>
      <c r="J71" s="99"/>
    </row>
    <row r="72" spans="2:10" ht="15" customHeight="1">
      <c r="B72" s="102" t="s">
        <v>39</v>
      </c>
      <c r="C72" s="102"/>
      <c r="D72" s="97"/>
      <c r="E72" s="98"/>
      <c r="F72" s="99"/>
      <c r="G72" s="97"/>
      <c r="H72" s="98"/>
      <c r="I72" s="98"/>
      <c r="J72" s="99"/>
    </row>
    <row r="73" spans="2:10" ht="15" customHeight="1">
      <c r="B73" s="102" t="s">
        <v>41</v>
      </c>
      <c r="C73" s="102"/>
      <c r="D73" s="97"/>
      <c r="E73" s="98"/>
      <c r="F73" s="99"/>
      <c r="G73" s="97"/>
      <c r="H73" s="98"/>
      <c r="I73" s="98"/>
      <c r="J73" s="99"/>
    </row>
    <row r="74" spans="2:10" ht="15" customHeight="1">
      <c r="B74" s="102" t="s">
        <v>43</v>
      </c>
      <c r="C74" s="102"/>
      <c r="D74" s="97"/>
      <c r="E74" s="98"/>
      <c r="F74" s="99"/>
      <c r="G74" s="97"/>
      <c r="H74" s="98"/>
      <c r="I74" s="98"/>
      <c r="J74" s="99"/>
    </row>
    <row r="75" spans="2:10" ht="15" customHeight="1">
      <c r="B75" s="102" t="s">
        <v>46</v>
      </c>
      <c r="C75" s="102"/>
      <c r="D75" s="97"/>
      <c r="E75" s="98"/>
      <c r="F75" s="99"/>
      <c r="G75" s="97"/>
      <c r="H75" s="98"/>
      <c r="I75" s="98"/>
      <c r="J75" s="99"/>
    </row>
    <row r="78" spans="2:10" ht="15">
      <c r="I78" s="34" t="s">
        <v>88</v>
      </c>
    </row>
    <row r="79" spans="2:10" ht="15">
      <c r="I79" s="34" t="s">
        <v>89</v>
      </c>
    </row>
    <row r="80" spans="2:10" ht="15">
      <c r="I80" s="34"/>
    </row>
    <row r="81" spans="2:10" ht="30.75" customHeight="1">
      <c r="B81" s="33">
        <v>1</v>
      </c>
      <c r="C81" s="101" t="s">
        <v>87</v>
      </c>
      <c r="D81" s="101"/>
      <c r="E81" s="101"/>
      <c r="F81" s="101"/>
      <c r="G81" s="101"/>
      <c r="H81" s="101"/>
      <c r="I81" s="101"/>
      <c r="J81" s="101"/>
    </row>
    <row r="82" spans="2:10" ht="32.25" customHeight="1">
      <c r="B82" s="33">
        <v>2</v>
      </c>
      <c r="C82" s="101" t="s">
        <v>85</v>
      </c>
      <c r="D82" s="101"/>
      <c r="E82" s="101"/>
      <c r="F82" s="101"/>
      <c r="G82" s="101"/>
      <c r="H82" s="101"/>
      <c r="I82" s="101"/>
      <c r="J82" s="101"/>
    </row>
    <row r="83" spans="2:10" ht="31.5" customHeight="1">
      <c r="B83" s="33">
        <v>3</v>
      </c>
      <c r="C83" s="101" t="s">
        <v>86</v>
      </c>
      <c r="D83" s="101"/>
      <c r="E83" s="101"/>
      <c r="F83" s="101"/>
      <c r="G83" s="101"/>
      <c r="H83" s="101"/>
      <c r="I83" s="101"/>
      <c r="J83" s="101"/>
    </row>
    <row r="84" spans="2:10" ht="15">
      <c r="B84" s="1"/>
    </row>
  </sheetData>
  <mergeCells count="140">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C21:D21"/>
    <mergeCell ref="C22:D22"/>
    <mergeCell ref="C23:D23"/>
    <mergeCell ref="C24:D24"/>
    <mergeCell ref="C25:D25"/>
    <mergeCell ref="C26:D26"/>
    <mergeCell ref="C15:D15"/>
    <mergeCell ref="C16:D16"/>
    <mergeCell ref="C17:D17"/>
    <mergeCell ref="C18:D18"/>
    <mergeCell ref="C19:D19"/>
    <mergeCell ref="C20:D20"/>
    <mergeCell ref="C37:D37"/>
    <mergeCell ref="B41:C41"/>
    <mergeCell ref="B42:C42"/>
    <mergeCell ref="B43:C43"/>
    <mergeCell ref="B44:C44"/>
    <mergeCell ref="B45:C45"/>
    <mergeCell ref="C27:D27"/>
    <mergeCell ref="C32:D32"/>
    <mergeCell ref="C33:D33"/>
    <mergeCell ref="C34:D34"/>
    <mergeCell ref="C35:D35"/>
    <mergeCell ref="C36:D36"/>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B71:C71"/>
    <mergeCell ref="B72:C72"/>
    <mergeCell ref="B73:C73"/>
    <mergeCell ref="B74:C74"/>
    <mergeCell ref="B63:C63"/>
    <mergeCell ref="B64:C64"/>
    <mergeCell ref="B65:C65"/>
    <mergeCell ref="B66:C66"/>
    <mergeCell ref="B67:C67"/>
    <mergeCell ref="B68:C68"/>
    <mergeCell ref="D64:F64"/>
    <mergeCell ref="D65:F65"/>
    <mergeCell ref="D66:F66"/>
    <mergeCell ref="D67:F67"/>
    <mergeCell ref="D68:F68"/>
    <mergeCell ref="D69:F69"/>
    <mergeCell ref="D70:F70"/>
    <mergeCell ref="B69:C69"/>
    <mergeCell ref="B70:C70"/>
    <mergeCell ref="G75:J75"/>
    <mergeCell ref="B39:J39"/>
    <mergeCell ref="C81:J81"/>
    <mergeCell ref="C82:J82"/>
    <mergeCell ref="C83:J83"/>
    <mergeCell ref="G69:J69"/>
    <mergeCell ref="G70:J70"/>
    <mergeCell ref="G71:J71"/>
    <mergeCell ref="G72:J72"/>
    <mergeCell ref="G73:J73"/>
    <mergeCell ref="G74:J74"/>
    <mergeCell ref="D71:F71"/>
    <mergeCell ref="D72:F72"/>
    <mergeCell ref="D73:F73"/>
    <mergeCell ref="D74:F74"/>
    <mergeCell ref="D75:F75"/>
    <mergeCell ref="G64:J64"/>
    <mergeCell ref="G65:J65"/>
    <mergeCell ref="G66:J66"/>
    <mergeCell ref="G67:J67"/>
    <mergeCell ref="G68:J68"/>
    <mergeCell ref="B75:C75"/>
    <mergeCell ref="D63:F63"/>
    <mergeCell ref="G63:J63"/>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dimension ref="A2:G35"/>
  <sheetViews>
    <sheetView view="pageBreakPreview" zoomScale="85" zoomScaleNormal="100" zoomScaleSheetLayoutView="85" workbookViewId="0">
      <selection activeCell="O26" sqref="O26"/>
    </sheetView>
  </sheetViews>
  <sheetFormatPr defaultRowHeight="12.75"/>
  <cols>
    <col min="1" max="1" width="16.83203125" customWidth="1"/>
    <col min="2" max="6" width="12.83203125" style="3" customWidth="1"/>
    <col min="7" max="7" width="23.5" customWidth="1"/>
  </cols>
  <sheetData>
    <row r="2" spans="1:7" ht="15.75">
      <c r="G2" s="3" t="s">
        <v>48</v>
      </c>
    </row>
    <row r="3" spans="1:7" ht="92.25" customHeight="1">
      <c r="A3" s="143" t="s">
        <v>128</v>
      </c>
      <c r="B3" s="144"/>
      <c r="C3" s="144"/>
      <c r="D3" s="144"/>
      <c r="E3" s="144"/>
      <c r="F3" s="144"/>
      <c r="G3" s="145"/>
    </row>
    <row r="4" spans="1:7" ht="23.25" customHeight="1">
      <c r="A4" s="146" t="s">
        <v>90</v>
      </c>
      <c r="B4" s="147"/>
      <c r="C4" s="147"/>
      <c r="D4" s="147"/>
      <c r="E4" s="147"/>
      <c r="F4" s="147"/>
      <c r="G4" s="148"/>
    </row>
    <row r="5" spans="1:7" ht="60">
      <c r="A5" s="37" t="s">
        <v>84</v>
      </c>
      <c r="B5" s="92" t="s">
        <v>75</v>
      </c>
      <c r="C5" s="92" t="s">
        <v>62</v>
      </c>
      <c r="D5" s="92" t="s">
        <v>76</v>
      </c>
      <c r="E5" s="92" t="s">
        <v>63</v>
      </c>
      <c r="F5" s="92" t="s">
        <v>64</v>
      </c>
      <c r="G5" s="39" t="s">
        <v>91</v>
      </c>
    </row>
    <row r="6" spans="1:7" ht="18" customHeight="1">
      <c r="A6" s="36" t="s">
        <v>49</v>
      </c>
      <c r="B6" s="43">
        <v>0</v>
      </c>
      <c r="C6" s="43">
        <v>27.450619555882717</v>
      </c>
      <c r="D6" s="43">
        <v>25.610354557722989</v>
      </c>
      <c r="E6" s="43">
        <v>46.355508526561167</v>
      </c>
      <c r="F6" s="43">
        <v>30.619479205005526</v>
      </c>
      <c r="G6" s="149" t="s">
        <v>144</v>
      </c>
    </row>
    <row r="7" spans="1:7" ht="18" customHeight="1">
      <c r="A7" s="36" t="s">
        <v>50</v>
      </c>
      <c r="B7" s="43">
        <v>0</v>
      </c>
      <c r="C7" s="43">
        <v>54.762724542011455</v>
      </c>
      <c r="D7" s="43">
        <v>87.256758521614231</v>
      </c>
      <c r="E7" s="43">
        <v>52.516562384983438</v>
      </c>
      <c r="F7" s="43">
        <v>95.610300141284839</v>
      </c>
      <c r="G7" s="150"/>
    </row>
    <row r="8" spans="1:7" ht="18" customHeight="1">
      <c r="A8" s="36" t="s">
        <v>51</v>
      </c>
      <c r="B8" s="43">
        <v>0</v>
      </c>
      <c r="C8" s="43">
        <v>69.00993743099005</v>
      </c>
      <c r="D8" s="43">
        <v>99.995399337504622</v>
      </c>
      <c r="E8" s="43">
        <v>49.015458225984538</v>
      </c>
      <c r="F8" s="43">
        <v>100.01840264998158</v>
      </c>
      <c r="G8" s="150"/>
    </row>
    <row r="9" spans="1:7" ht="18" customHeight="1">
      <c r="A9" s="36" t="s">
        <v>52</v>
      </c>
      <c r="B9" s="43">
        <v>0</v>
      </c>
      <c r="C9" s="43">
        <v>75.910931174089043</v>
      </c>
      <c r="D9" s="43">
        <v>99.995399337504637</v>
      </c>
      <c r="E9" s="43">
        <v>0</v>
      </c>
      <c r="F9" s="43">
        <v>98.663433340852677</v>
      </c>
      <c r="G9" s="150"/>
    </row>
    <row r="10" spans="1:7" ht="18" customHeight="1">
      <c r="A10" s="36" t="s">
        <v>53</v>
      </c>
      <c r="B10" s="43">
        <v>0</v>
      </c>
      <c r="C10" s="43">
        <v>75.910931174089043</v>
      </c>
      <c r="D10" s="43">
        <v>99.995399337504637</v>
      </c>
      <c r="E10" s="43">
        <v>20.047757844871594</v>
      </c>
      <c r="F10" s="43">
        <v>98.630783477982092</v>
      </c>
      <c r="G10" s="150"/>
    </row>
    <row r="11" spans="1:7" ht="18" customHeight="1">
      <c r="A11" s="36" t="s">
        <v>54</v>
      </c>
      <c r="B11" s="43">
        <v>0</v>
      </c>
      <c r="C11" s="43">
        <v>92.734020365599335</v>
      </c>
      <c r="D11" s="43">
        <v>99.995399337504622</v>
      </c>
      <c r="E11" s="43">
        <v>96.37621150779043</v>
      </c>
      <c r="F11" s="43">
        <v>100.01840264998158</v>
      </c>
      <c r="G11" s="150"/>
    </row>
    <row r="12" spans="1:7" ht="18" customHeight="1">
      <c r="A12" s="36" t="s">
        <v>55</v>
      </c>
      <c r="B12" s="43">
        <v>0</v>
      </c>
      <c r="C12" s="43">
        <v>74.871552471297832</v>
      </c>
      <c r="D12" s="43">
        <v>34.677864580241504</v>
      </c>
      <c r="E12" s="43">
        <v>83.438950692770717</v>
      </c>
      <c r="F12" s="43">
        <v>75.141290322580645</v>
      </c>
      <c r="G12" s="150"/>
    </row>
    <row r="13" spans="1:7" ht="18" customHeight="1">
      <c r="A13" s="36" t="s">
        <v>56</v>
      </c>
      <c r="B13" s="43">
        <v>33.738191632928476</v>
      </c>
      <c r="C13" s="43">
        <v>28.324745430008591</v>
      </c>
      <c r="D13" s="43">
        <v>29.172034106244627</v>
      </c>
      <c r="E13" s="43">
        <v>35.881716967243293</v>
      </c>
      <c r="F13" s="43">
        <v>28.987333333333346</v>
      </c>
      <c r="G13" s="150"/>
    </row>
    <row r="14" spans="1:7" ht="18" customHeight="1">
      <c r="A14" s="36" t="s">
        <v>57</v>
      </c>
      <c r="B14" s="43">
        <v>33.738191632928448</v>
      </c>
      <c r="C14" s="43">
        <v>24.932622555712552</v>
      </c>
      <c r="D14" s="43">
        <v>50.009201324990784</v>
      </c>
      <c r="E14" s="43">
        <v>22.427658292471538</v>
      </c>
      <c r="F14" s="43">
        <v>17.696774193548389</v>
      </c>
      <c r="G14" s="150"/>
    </row>
    <row r="15" spans="1:7" ht="18" customHeight="1">
      <c r="A15" s="36" t="s">
        <v>58</v>
      </c>
      <c r="B15" s="43">
        <v>33.738191632928448</v>
      </c>
      <c r="C15" s="43">
        <v>24.858418321915785</v>
      </c>
      <c r="D15" s="43">
        <v>25.004600662495392</v>
      </c>
      <c r="E15" s="43">
        <v>25.522768827098201</v>
      </c>
      <c r="F15" s="43">
        <v>14.859354838709676</v>
      </c>
      <c r="G15" s="150"/>
    </row>
    <row r="16" spans="1:7" ht="18" customHeight="1">
      <c r="A16" s="36" t="s">
        <v>59</v>
      </c>
      <c r="B16" s="43">
        <v>25.303643724696368</v>
      </c>
      <c r="C16" s="43">
        <v>25.26256638098744</v>
      </c>
      <c r="D16" s="43">
        <v>24.697342131552659</v>
      </c>
      <c r="E16" s="43">
        <v>24.827157869353879</v>
      </c>
      <c r="F16" s="43">
        <v>12.971839016246914</v>
      </c>
      <c r="G16" s="150"/>
    </row>
    <row r="17" spans="1:7" ht="18" customHeight="1">
      <c r="A17" s="36" t="s">
        <v>60</v>
      </c>
      <c r="B17" s="43">
        <v>25.303643724696368</v>
      </c>
      <c r="C17" s="43">
        <v>22.947659301649121</v>
      </c>
      <c r="D17" s="43">
        <v>25.236859914279265</v>
      </c>
      <c r="E17" s="43">
        <v>22.821808921129801</v>
      </c>
      <c r="F17" s="43">
        <v>11.665885048737339</v>
      </c>
      <c r="G17" s="150"/>
    </row>
    <row r="18" spans="1:7" ht="18" customHeight="1">
      <c r="A18" s="36" t="s">
        <v>61</v>
      </c>
      <c r="B18" s="95">
        <f>(B13*33*2/30+B14*31*33+B15*31*33+B16*44*28+B17*44*31)/(2/30*33+31*33+31*33+44*28+44*31)</f>
        <v>29.023475132827141</v>
      </c>
      <c r="C18" s="95">
        <f>(C6*30+C7*31+C8*30+C9*31+C10*31+C11*30+C12*31+C13*30+C14*31+C15*31+C16*28+C17*31)/(30+31+30+31+31+30+31+30+31+31+28+31)</f>
        <v>49.898552240837745</v>
      </c>
      <c r="D18" s="95">
        <f>(D6*30+D7*31+D8*30+D9*31+D10*31+D11*30+D12*31+D13*30+D14*31+D15*31+D16*28+D17*31)/(30+31+30+31+31+30+31+30+31+31+28+31)</f>
        <v>58.690903544904998</v>
      </c>
      <c r="E18" s="95">
        <f>(E6*30+E7*31+E8*30+E9*31+E10*31+E11*30+E12*31+E13*30+E14*31+E15*31+E16*29+E17*31)/(30+31+30+31+31+30+31+30+31+31+29+31)</f>
        <v>39.833046860387242</v>
      </c>
      <c r="F18" s="95">
        <f>(F6*30+F7*31+F8*30+F9*31+F10*31+F11*30+F12*31+F13*30+F14*31+F15*31+F16*28+F17*31)/(30+31+30+31+31+30+31+30+31+31+28+31)</f>
        <v>57.350198602406955</v>
      </c>
      <c r="G18" s="28"/>
    </row>
    <row r="19" spans="1:7" ht="15">
      <c r="A19" s="93"/>
      <c r="B19" s="94"/>
      <c r="C19" s="94"/>
      <c r="D19" s="94"/>
      <c r="E19" s="94"/>
      <c r="F19" s="94"/>
    </row>
    <row r="20" spans="1:7" ht="24" customHeight="1">
      <c r="A20" s="146" t="s">
        <v>92</v>
      </c>
      <c r="B20" s="147"/>
      <c r="C20" s="147"/>
      <c r="D20" s="147"/>
      <c r="E20" s="147"/>
      <c r="F20" s="147"/>
      <c r="G20" s="148"/>
    </row>
    <row r="21" spans="1:7" ht="63" customHeight="1">
      <c r="A21" s="38" t="s">
        <v>84</v>
      </c>
      <c r="B21" s="38" t="s">
        <v>75</v>
      </c>
      <c r="C21" s="38" t="s">
        <v>62</v>
      </c>
      <c r="D21" s="38" t="s">
        <v>76</v>
      </c>
      <c r="E21" s="38" t="s">
        <v>63</v>
      </c>
      <c r="F21" s="38" t="s">
        <v>64</v>
      </c>
      <c r="G21" s="39" t="s">
        <v>93</v>
      </c>
    </row>
    <row r="22" spans="1:7" ht="18" customHeight="1">
      <c r="A22" s="36" t="s">
        <v>49</v>
      </c>
      <c r="B22" s="35"/>
      <c r="C22" s="35"/>
      <c r="D22" s="35"/>
      <c r="E22" s="35"/>
      <c r="F22" s="35"/>
      <c r="G22" s="28"/>
    </row>
    <row r="23" spans="1:7" ht="18" customHeight="1">
      <c r="A23" s="36" t="s">
        <v>50</v>
      </c>
      <c r="B23" s="35"/>
      <c r="C23" s="35"/>
      <c r="D23" s="35"/>
      <c r="E23" s="35"/>
      <c r="F23" s="35"/>
      <c r="G23" s="28"/>
    </row>
    <row r="24" spans="1:7" ht="18" customHeight="1">
      <c r="A24" s="36" t="s">
        <v>51</v>
      </c>
      <c r="B24" s="35"/>
      <c r="C24" s="35"/>
      <c r="D24" s="35"/>
      <c r="E24" s="35"/>
      <c r="F24" s="35"/>
      <c r="G24" s="28"/>
    </row>
    <row r="25" spans="1:7" ht="18" customHeight="1">
      <c r="A25" s="36" t="s">
        <v>52</v>
      </c>
      <c r="B25" s="35"/>
      <c r="C25" s="35"/>
      <c r="D25" s="35"/>
      <c r="E25" s="35"/>
      <c r="F25" s="35"/>
      <c r="G25" s="28"/>
    </row>
    <row r="26" spans="1:7" ht="18" customHeight="1">
      <c r="A26" s="36" t="s">
        <v>53</v>
      </c>
      <c r="B26" s="151" t="s">
        <v>141</v>
      </c>
      <c r="C26" s="152"/>
      <c r="D26" s="152"/>
      <c r="E26" s="152"/>
      <c r="F26" s="152"/>
      <c r="G26" s="153"/>
    </row>
    <row r="27" spans="1:7" ht="18" customHeight="1">
      <c r="A27" s="36" t="s">
        <v>54</v>
      </c>
      <c r="B27" s="154"/>
      <c r="C27" s="155"/>
      <c r="D27" s="155"/>
      <c r="E27" s="155"/>
      <c r="F27" s="155"/>
      <c r="G27" s="156"/>
    </row>
    <row r="28" spans="1:7" ht="18" customHeight="1">
      <c r="A28" s="36" t="s">
        <v>55</v>
      </c>
      <c r="B28" s="154"/>
      <c r="C28" s="155"/>
      <c r="D28" s="155"/>
      <c r="E28" s="155"/>
      <c r="F28" s="155"/>
      <c r="G28" s="156"/>
    </row>
    <row r="29" spans="1:7" ht="18" customHeight="1">
      <c r="A29" s="36" t="s">
        <v>56</v>
      </c>
      <c r="B29" s="154"/>
      <c r="C29" s="155"/>
      <c r="D29" s="155"/>
      <c r="E29" s="155"/>
      <c r="F29" s="155"/>
      <c r="G29" s="156"/>
    </row>
    <row r="30" spans="1:7" ht="18" customHeight="1">
      <c r="A30" s="36" t="s">
        <v>57</v>
      </c>
      <c r="B30" s="157"/>
      <c r="C30" s="158"/>
      <c r="D30" s="158"/>
      <c r="E30" s="158"/>
      <c r="F30" s="158"/>
      <c r="G30" s="159"/>
    </row>
    <row r="31" spans="1:7" ht="18" customHeight="1">
      <c r="A31" s="36" t="s">
        <v>58</v>
      </c>
      <c r="B31" s="35"/>
      <c r="C31" s="35"/>
      <c r="D31" s="35"/>
      <c r="E31" s="35"/>
      <c r="F31" s="35"/>
      <c r="G31" s="28"/>
    </row>
    <row r="32" spans="1:7" ht="18" customHeight="1">
      <c r="A32" s="36" t="s">
        <v>59</v>
      </c>
      <c r="B32" s="35"/>
      <c r="C32" s="35"/>
      <c r="D32" s="35"/>
      <c r="E32" s="35"/>
      <c r="F32" s="35"/>
      <c r="G32" s="28"/>
    </row>
    <row r="33" spans="1:7" ht="18" customHeight="1">
      <c r="A33" s="36" t="s">
        <v>60</v>
      </c>
      <c r="B33" s="35"/>
      <c r="C33" s="35"/>
      <c r="D33" s="35"/>
      <c r="E33" s="35"/>
      <c r="F33" s="35"/>
      <c r="G33" s="28"/>
    </row>
    <row r="34" spans="1:7" ht="18" customHeight="1">
      <c r="A34" s="36" t="s">
        <v>61</v>
      </c>
      <c r="B34" s="35"/>
      <c r="C34" s="35"/>
      <c r="D34" s="35"/>
      <c r="E34" s="35"/>
      <c r="F34" s="35"/>
      <c r="G34" s="28"/>
    </row>
    <row r="35" spans="1:7">
      <c r="A35" s="3"/>
    </row>
  </sheetData>
  <mergeCells count="5">
    <mergeCell ref="A3:G3"/>
    <mergeCell ref="A4:G4"/>
    <mergeCell ref="A20:G20"/>
    <mergeCell ref="G6:G17"/>
    <mergeCell ref="B26:G30"/>
  </mergeCells>
  <pageMargins left="0.54" right="0.31" top="0.45" bottom="0.38" header="0.3" footer="0.3"/>
  <pageSetup paperSize="9" scale="9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view="pageBreakPreview" zoomScaleNormal="100" zoomScaleSheetLayoutView="100" workbookViewId="0">
      <selection activeCell="H56" sqref="H56"/>
    </sheetView>
  </sheetViews>
  <sheetFormatPr defaultRowHeight="12.75"/>
  <cols>
    <col min="1" max="1" width="5.83203125" style="45" customWidth="1"/>
    <col min="2" max="2" width="36.1640625" style="44" customWidth="1"/>
    <col min="3" max="15" width="11.83203125" style="44" customWidth="1"/>
    <col min="16" max="16384" width="9.33203125" style="44"/>
  </cols>
  <sheetData>
    <row r="1" spans="1:15" ht="15.75">
      <c r="A1" s="62"/>
      <c r="B1" s="63"/>
      <c r="C1" s="63"/>
      <c r="D1" s="63"/>
      <c r="E1" s="63"/>
      <c r="F1" s="63"/>
      <c r="G1" s="63"/>
      <c r="H1" s="63"/>
      <c r="I1" s="63"/>
      <c r="J1" s="63"/>
      <c r="K1" s="63"/>
      <c r="L1" s="63"/>
      <c r="M1" s="63"/>
      <c r="N1" s="47" t="s">
        <v>127</v>
      </c>
      <c r="O1" s="63"/>
    </row>
    <row r="2" spans="1:15" ht="15.75">
      <c r="A2" s="62"/>
      <c r="B2" s="63"/>
      <c r="C2" s="63"/>
      <c r="D2" s="63"/>
      <c r="E2" s="63"/>
      <c r="F2" s="63"/>
      <c r="G2" s="63"/>
      <c r="H2" s="63"/>
      <c r="I2" s="63"/>
      <c r="J2" s="63"/>
      <c r="K2" s="63"/>
      <c r="L2" s="63"/>
      <c r="M2" s="63"/>
      <c r="N2" s="47"/>
      <c r="O2" s="63"/>
    </row>
    <row r="3" spans="1:15" ht="20.100000000000001" customHeight="1">
      <c r="A3" s="169" t="s">
        <v>103</v>
      </c>
      <c r="B3" s="169"/>
      <c r="C3" s="170" t="s">
        <v>139</v>
      </c>
      <c r="D3" s="171"/>
      <c r="E3" s="171"/>
      <c r="F3" s="171"/>
      <c r="G3" s="171"/>
      <c r="H3" s="171"/>
      <c r="I3" s="171"/>
      <c r="J3" s="171"/>
      <c r="K3" s="171"/>
      <c r="L3" s="171"/>
      <c r="M3" s="171"/>
      <c r="N3" s="171"/>
      <c r="O3" s="172"/>
    </row>
    <row r="4" spans="1:15" ht="20.100000000000001" customHeight="1">
      <c r="A4" s="169" t="s">
        <v>104</v>
      </c>
      <c r="B4" s="169"/>
      <c r="C4" s="170" t="s">
        <v>140</v>
      </c>
      <c r="D4" s="171"/>
      <c r="E4" s="171"/>
      <c r="F4" s="171"/>
      <c r="G4" s="171"/>
      <c r="H4" s="171"/>
      <c r="I4" s="171"/>
      <c r="J4" s="171"/>
      <c r="K4" s="171"/>
      <c r="L4" s="171"/>
      <c r="M4" s="171"/>
      <c r="N4" s="171"/>
      <c r="O4" s="172"/>
    </row>
    <row r="5" spans="1:15" ht="20.100000000000001" customHeight="1">
      <c r="A5" s="169" t="s">
        <v>105</v>
      </c>
      <c r="B5" s="169"/>
      <c r="C5" s="170" t="s">
        <v>146</v>
      </c>
      <c r="D5" s="171"/>
      <c r="E5" s="171"/>
      <c r="F5" s="171"/>
      <c r="G5" s="171"/>
      <c r="H5" s="171"/>
      <c r="I5" s="171"/>
      <c r="J5" s="171"/>
      <c r="K5" s="171"/>
      <c r="L5" s="171"/>
      <c r="M5" s="171"/>
      <c r="N5" s="171"/>
      <c r="O5" s="172"/>
    </row>
    <row r="6" spans="1:15" ht="20.100000000000001" customHeight="1">
      <c r="A6" s="167" t="s">
        <v>106</v>
      </c>
      <c r="B6" s="168"/>
      <c r="C6" s="168"/>
      <c r="D6" s="168"/>
      <c r="E6" s="168"/>
      <c r="F6" s="64"/>
      <c r="G6" s="64"/>
      <c r="H6" s="64"/>
      <c r="I6" s="64" t="s">
        <v>147</v>
      </c>
      <c r="J6" s="64"/>
      <c r="K6" s="64"/>
      <c r="L6" s="64"/>
      <c r="M6" s="64"/>
      <c r="N6" s="64"/>
      <c r="O6" s="65"/>
    </row>
    <row r="7" spans="1:15" ht="20.100000000000001" customHeight="1">
      <c r="A7" s="169" t="s">
        <v>107</v>
      </c>
      <c r="B7" s="169"/>
      <c r="C7" s="170" t="s">
        <v>148</v>
      </c>
      <c r="D7" s="171"/>
      <c r="E7" s="171"/>
      <c r="F7" s="171"/>
      <c r="G7" s="171"/>
      <c r="H7" s="171"/>
      <c r="I7" s="171"/>
      <c r="J7" s="171"/>
      <c r="K7" s="171"/>
      <c r="L7" s="171"/>
      <c r="M7" s="171"/>
      <c r="N7" s="171"/>
      <c r="O7" s="172"/>
    </row>
    <row r="8" spans="1:15" ht="20.100000000000001" customHeight="1">
      <c r="A8" s="169" t="s">
        <v>108</v>
      </c>
      <c r="B8" s="169"/>
      <c r="C8" s="173">
        <v>41306</v>
      </c>
      <c r="D8" s="174"/>
      <c r="E8" s="174"/>
      <c r="F8" s="174"/>
      <c r="G8" s="174"/>
      <c r="H8" s="174"/>
      <c r="I8" s="174"/>
      <c r="J8" s="174"/>
      <c r="K8" s="174"/>
      <c r="L8" s="174"/>
      <c r="M8" s="174"/>
      <c r="N8" s="174"/>
      <c r="O8" s="175"/>
    </row>
    <row r="9" spans="1:15" ht="15.75">
      <c r="A9" s="66"/>
      <c r="B9" s="67"/>
      <c r="C9" s="68" t="s">
        <v>94</v>
      </c>
      <c r="D9" s="68" t="s">
        <v>95</v>
      </c>
      <c r="E9" s="68" t="s">
        <v>96</v>
      </c>
      <c r="F9" s="68" t="s">
        <v>97</v>
      </c>
      <c r="G9" s="68" t="s">
        <v>98</v>
      </c>
      <c r="H9" s="68" t="s">
        <v>99</v>
      </c>
      <c r="I9" s="68" t="s">
        <v>100</v>
      </c>
      <c r="J9" s="68" t="s">
        <v>101</v>
      </c>
      <c r="K9" s="68" t="s">
        <v>75</v>
      </c>
      <c r="L9" s="68" t="s">
        <v>62</v>
      </c>
      <c r="M9" s="68" t="s">
        <v>76</v>
      </c>
      <c r="N9" s="68" t="s">
        <v>63</v>
      </c>
      <c r="O9" s="68" t="s">
        <v>64</v>
      </c>
    </row>
    <row r="10" spans="1:15" ht="20.100000000000001" customHeight="1">
      <c r="A10" s="69">
        <v>1</v>
      </c>
      <c r="B10" s="70" t="s">
        <v>152</v>
      </c>
      <c r="C10" s="71"/>
      <c r="D10" s="71"/>
      <c r="E10" s="71"/>
      <c r="F10" s="71"/>
      <c r="G10" s="71"/>
      <c r="H10" s="71"/>
      <c r="I10" s="71"/>
      <c r="J10" s="71"/>
      <c r="K10" s="72">
        <v>29.023475132827141</v>
      </c>
      <c r="L10" s="72">
        <v>49.898552240837745</v>
      </c>
      <c r="M10" s="91">
        <v>58.690903544904998</v>
      </c>
      <c r="N10" s="72">
        <v>39.845616976494895</v>
      </c>
      <c r="O10" s="72">
        <v>57.350198602406955</v>
      </c>
    </row>
    <row r="11" spans="1:15" ht="20.100000000000001" customHeight="1">
      <c r="A11" s="69">
        <v>2</v>
      </c>
      <c r="B11" s="73" t="s">
        <v>109</v>
      </c>
      <c r="C11" s="71"/>
      <c r="D11" s="71"/>
      <c r="E11" s="71"/>
      <c r="F11" s="71"/>
      <c r="G11" s="71"/>
      <c r="H11" s="71"/>
      <c r="I11" s="71"/>
      <c r="J11" s="71"/>
      <c r="K11" s="71"/>
      <c r="L11" s="71"/>
      <c r="M11" s="71"/>
      <c r="N11" s="71"/>
      <c r="O11" s="71"/>
    </row>
    <row r="12" spans="1:15" ht="20.100000000000001" customHeight="1">
      <c r="A12" s="69">
        <v>3</v>
      </c>
      <c r="B12" s="73" t="s">
        <v>110</v>
      </c>
      <c r="C12" s="163" t="s">
        <v>145</v>
      </c>
      <c r="D12" s="164"/>
      <c r="E12" s="164"/>
      <c r="F12" s="164"/>
      <c r="G12" s="164"/>
      <c r="H12" s="164"/>
      <c r="I12" s="164"/>
      <c r="J12" s="165"/>
      <c r="K12" s="74">
        <v>14.426399999999992</v>
      </c>
      <c r="L12" s="72">
        <v>33.284541500000003</v>
      </c>
      <c r="M12" s="72">
        <v>33.931440000000002</v>
      </c>
      <c r="N12" s="72">
        <v>34.149700000000003</v>
      </c>
      <c r="O12" s="72">
        <v>40.76341</v>
      </c>
    </row>
    <row r="13" spans="1:15" ht="20.100000000000001" customHeight="1">
      <c r="A13" s="69">
        <v>4</v>
      </c>
      <c r="B13" s="73" t="s">
        <v>111</v>
      </c>
      <c r="C13" s="71"/>
      <c r="D13" s="71"/>
      <c r="E13" s="71"/>
      <c r="F13" s="71"/>
      <c r="G13" s="71"/>
      <c r="H13" s="71"/>
      <c r="I13" s="71"/>
      <c r="J13" s="71"/>
      <c r="K13" s="71"/>
      <c r="L13" s="71"/>
      <c r="M13" s="71"/>
      <c r="N13" s="71"/>
      <c r="O13" s="71"/>
    </row>
    <row r="14" spans="1:15" ht="20.100000000000001" customHeight="1">
      <c r="A14" s="69">
        <v>5</v>
      </c>
      <c r="B14" s="73" t="s">
        <v>112</v>
      </c>
      <c r="C14" s="163" t="s">
        <v>145</v>
      </c>
      <c r="D14" s="164"/>
      <c r="E14" s="164"/>
      <c r="F14" s="164"/>
      <c r="G14" s="164"/>
      <c r="H14" s="164"/>
      <c r="I14" s="164"/>
      <c r="J14" s="165"/>
      <c r="K14" s="75">
        <v>25.560000000000002</v>
      </c>
      <c r="L14" s="72">
        <v>34.209999999999994</v>
      </c>
      <c r="M14" s="72">
        <v>35.491730000000004</v>
      </c>
      <c r="N14" s="72">
        <v>36.9283</v>
      </c>
      <c r="O14" s="72">
        <v>44.048100000000133</v>
      </c>
    </row>
    <row r="15" spans="1:15" ht="35.25" customHeight="1">
      <c r="A15" s="69">
        <v>6</v>
      </c>
      <c r="B15" s="70" t="s">
        <v>153</v>
      </c>
      <c r="C15" s="177" t="s">
        <v>178</v>
      </c>
      <c r="D15" s="178"/>
      <c r="E15" s="178"/>
      <c r="F15" s="178"/>
      <c r="G15" s="178"/>
      <c r="H15" s="178"/>
      <c r="I15" s="178"/>
      <c r="J15" s="178"/>
      <c r="K15" s="178"/>
      <c r="L15" s="178"/>
      <c r="M15" s="178"/>
      <c r="N15" s="178"/>
      <c r="O15" s="179"/>
    </row>
    <row r="16" spans="1:15" ht="20.25" customHeight="1">
      <c r="A16" s="69">
        <v>7</v>
      </c>
      <c r="B16" s="73" t="s">
        <v>113</v>
      </c>
      <c r="C16" s="180"/>
      <c r="D16" s="181"/>
      <c r="E16" s="181"/>
      <c r="F16" s="181"/>
      <c r="G16" s="181"/>
      <c r="H16" s="181"/>
      <c r="I16" s="181"/>
      <c r="J16" s="181"/>
      <c r="K16" s="181"/>
      <c r="L16" s="181"/>
      <c r="M16" s="181"/>
      <c r="N16" s="181"/>
      <c r="O16" s="182"/>
    </row>
    <row r="17" spans="1:15" ht="33.75" customHeight="1">
      <c r="A17" s="69">
        <v>8</v>
      </c>
      <c r="B17" s="70" t="s">
        <v>154</v>
      </c>
      <c r="C17" s="180"/>
      <c r="D17" s="181"/>
      <c r="E17" s="181"/>
      <c r="F17" s="181"/>
      <c r="G17" s="181"/>
      <c r="H17" s="181"/>
      <c r="I17" s="181"/>
      <c r="J17" s="181"/>
      <c r="K17" s="181"/>
      <c r="L17" s="181"/>
      <c r="M17" s="181"/>
      <c r="N17" s="181"/>
      <c r="O17" s="182"/>
    </row>
    <row r="18" spans="1:15" ht="34.5" customHeight="1">
      <c r="A18" s="69">
        <v>9</v>
      </c>
      <c r="B18" s="70" t="s">
        <v>155</v>
      </c>
      <c r="C18" s="180"/>
      <c r="D18" s="181"/>
      <c r="E18" s="181"/>
      <c r="F18" s="181"/>
      <c r="G18" s="181"/>
      <c r="H18" s="181"/>
      <c r="I18" s="181"/>
      <c r="J18" s="181"/>
      <c r="K18" s="181"/>
      <c r="L18" s="181"/>
      <c r="M18" s="181"/>
      <c r="N18" s="181"/>
      <c r="O18" s="182"/>
    </row>
    <row r="19" spans="1:15" ht="33" customHeight="1">
      <c r="A19" s="69">
        <v>10</v>
      </c>
      <c r="B19" s="70" t="s">
        <v>156</v>
      </c>
      <c r="C19" s="180"/>
      <c r="D19" s="181"/>
      <c r="E19" s="181"/>
      <c r="F19" s="181"/>
      <c r="G19" s="181"/>
      <c r="H19" s="181"/>
      <c r="I19" s="181"/>
      <c r="J19" s="181"/>
      <c r="K19" s="181"/>
      <c r="L19" s="181"/>
      <c r="M19" s="181"/>
      <c r="N19" s="181"/>
      <c r="O19" s="182"/>
    </row>
    <row r="20" spans="1:15" ht="51" customHeight="1">
      <c r="A20" s="69">
        <v>11</v>
      </c>
      <c r="B20" s="70" t="s">
        <v>157</v>
      </c>
      <c r="C20" s="180"/>
      <c r="D20" s="181"/>
      <c r="E20" s="181"/>
      <c r="F20" s="181"/>
      <c r="G20" s="181"/>
      <c r="H20" s="181"/>
      <c r="I20" s="181"/>
      <c r="J20" s="181"/>
      <c r="K20" s="181"/>
      <c r="L20" s="181"/>
      <c r="M20" s="181"/>
      <c r="N20" s="181"/>
      <c r="O20" s="182"/>
    </row>
    <row r="21" spans="1:15" ht="33.75" customHeight="1">
      <c r="A21" s="69">
        <v>12</v>
      </c>
      <c r="B21" s="70" t="s">
        <v>158</v>
      </c>
      <c r="C21" s="180"/>
      <c r="D21" s="181"/>
      <c r="E21" s="181"/>
      <c r="F21" s="181"/>
      <c r="G21" s="181"/>
      <c r="H21" s="181"/>
      <c r="I21" s="181"/>
      <c r="J21" s="181"/>
      <c r="K21" s="181"/>
      <c r="L21" s="181"/>
      <c r="M21" s="181"/>
      <c r="N21" s="181"/>
      <c r="O21" s="182"/>
    </row>
    <row r="22" spans="1:15" ht="23.25" customHeight="1">
      <c r="A22" s="69">
        <v>13</v>
      </c>
      <c r="B22" s="73" t="s">
        <v>114</v>
      </c>
      <c r="C22" s="180"/>
      <c r="D22" s="181"/>
      <c r="E22" s="181"/>
      <c r="F22" s="181"/>
      <c r="G22" s="181"/>
      <c r="H22" s="181"/>
      <c r="I22" s="181"/>
      <c r="J22" s="181"/>
      <c r="K22" s="181"/>
      <c r="L22" s="181"/>
      <c r="M22" s="181"/>
      <c r="N22" s="181"/>
      <c r="O22" s="182"/>
    </row>
    <row r="23" spans="1:15" ht="36" customHeight="1">
      <c r="A23" s="69">
        <v>14</v>
      </c>
      <c r="B23" s="70" t="s">
        <v>159</v>
      </c>
      <c r="C23" s="180"/>
      <c r="D23" s="181"/>
      <c r="E23" s="181"/>
      <c r="F23" s="181"/>
      <c r="G23" s="181"/>
      <c r="H23" s="181"/>
      <c r="I23" s="181"/>
      <c r="J23" s="181"/>
      <c r="K23" s="181"/>
      <c r="L23" s="181"/>
      <c r="M23" s="181"/>
      <c r="N23" s="181"/>
      <c r="O23" s="182"/>
    </row>
    <row r="24" spans="1:15" ht="34.5" customHeight="1">
      <c r="A24" s="69">
        <v>15</v>
      </c>
      <c r="B24" s="70" t="s">
        <v>160</v>
      </c>
      <c r="C24" s="180"/>
      <c r="D24" s="181"/>
      <c r="E24" s="181"/>
      <c r="F24" s="181"/>
      <c r="G24" s="181"/>
      <c r="H24" s="181"/>
      <c r="I24" s="181"/>
      <c r="J24" s="181"/>
      <c r="K24" s="181"/>
      <c r="L24" s="181"/>
      <c r="M24" s="181"/>
      <c r="N24" s="181"/>
      <c r="O24" s="182"/>
    </row>
    <row r="25" spans="1:15" ht="51" customHeight="1">
      <c r="A25" s="69">
        <v>16</v>
      </c>
      <c r="B25" s="70" t="s">
        <v>161</v>
      </c>
      <c r="C25" s="180"/>
      <c r="D25" s="181"/>
      <c r="E25" s="181"/>
      <c r="F25" s="181"/>
      <c r="G25" s="181"/>
      <c r="H25" s="181"/>
      <c r="I25" s="181"/>
      <c r="J25" s="181"/>
      <c r="K25" s="181"/>
      <c r="L25" s="181"/>
      <c r="M25" s="181"/>
      <c r="N25" s="181"/>
      <c r="O25" s="182"/>
    </row>
    <row r="26" spans="1:15" ht="36" customHeight="1">
      <c r="A26" s="69">
        <v>17</v>
      </c>
      <c r="B26" s="70" t="s">
        <v>162</v>
      </c>
      <c r="C26" s="180"/>
      <c r="D26" s="181"/>
      <c r="E26" s="181"/>
      <c r="F26" s="181"/>
      <c r="G26" s="181"/>
      <c r="H26" s="181"/>
      <c r="I26" s="181"/>
      <c r="J26" s="181"/>
      <c r="K26" s="181"/>
      <c r="L26" s="181"/>
      <c r="M26" s="181"/>
      <c r="N26" s="181"/>
      <c r="O26" s="182"/>
    </row>
    <row r="27" spans="1:15" ht="20.25" customHeight="1">
      <c r="A27" s="69">
        <v>18</v>
      </c>
      <c r="B27" s="73" t="s">
        <v>115</v>
      </c>
      <c r="C27" s="183"/>
      <c r="D27" s="184"/>
      <c r="E27" s="184"/>
      <c r="F27" s="184"/>
      <c r="G27" s="184"/>
      <c r="H27" s="184"/>
      <c r="I27" s="184"/>
      <c r="J27" s="184"/>
      <c r="K27" s="184"/>
      <c r="L27" s="184"/>
      <c r="M27" s="184"/>
      <c r="N27" s="184"/>
      <c r="O27" s="185"/>
    </row>
    <row r="28" spans="1:15" ht="37.5" customHeight="1">
      <c r="A28" s="76">
        <v>19</v>
      </c>
      <c r="B28" s="77" t="s">
        <v>163</v>
      </c>
      <c r="C28" s="160" t="s">
        <v>145</v>
      </c>
      <c r="D28" s="161"/>
      <c r="E28" s="161"/>
      <c r="F28" s="161"/>
      <c r="G28" s="161"/>
      <c r="H28" s="161"/>
      <c r="I28" s="161"/>
      <c r="J28" s="162"/>
      <c r="K28" s="78">
        <v>3.12</v>
      </c>
      <c r="L28" s="78">
        <v>2.89</v>
      </c>
      <c r="M28" s="78">
        <v>4.9800000000000004</v>
      </c>
      <c r="N28" s="78">
        <v>6.45</v>
      </c>
      <c r="O28" s="78">
        <v>5.87</v>
      </c>
    </row>
    <row r="29" spans="1:15" ht="33" customHeight="1">
      <c r="A29" s="69">
        <v>20</v>
      </c>
      <c r="B29" s="70" t="s">
        <v>164</v>
      </c>
      <c r="C29" s="71"/>
      <c r="D29" s="71"/>
      <c r="E29" s="71"/>
      <c r="F29" s="71"/>
      <c r="G29" s="71"/>
      <c r="H29" s="71"/>
      <c r="I29" s="71"/>
      <c r="J29" s="71"/>
      <c r="K29" s="87">
        <v>577.7921</v>
      </c>
      <c r="L29" s="87">
        <v>553.2672</v>
      </c>
      <c r="M29" s="84">
        <v>544.32830000000001</v>
      </c>
      <c r="N29" s="84">
        <v>511.61520000000002</v>
      </c>
      <c r="O29" s="84">
        <v>464.4606</v>
      </c>
    </row>
    <row r="30" spans="1:15" ht="22.5" customHeight="1">
      <c r="A30" s="69">
        <v>21</v>
      </c>
      <c r="B30" s="73" t="s">
        <v>116</v>
      </c>
      <c r="C30" s="71"/>
      <c r="D30" s="71"/>
      <c r="E30" s="71"/>
      <c r="F30" s="71"/>
      <c r="G30" s="71"/>
      <c r="H30" s="71"/>
      <c r="I30" s="71"/>
      <c r="J30" s="71"/>
      <c r="K30" s="87">
        <v>252.74289999999999</v>
      </c>
      <c r="L30" s="87">
        <v>260.59640000000002</v>
      </c>
      <c r="M30" s="84">
        <v>275.99450000000002</v>
      </c>
      <c r="N30" s="71">
        <v>281.96960000000001</v>
      </c>
      <c r="O30" s="71">
        <v>281.96960000000001</v>
      </c>
    </row>
    <row r="31" spans="1:15" ht="49.5" customHeight="1">
      <c r="A31" s="69">
        <v>22</v>
      </c>
      <c r="B31" s="70" t="s">
        <v>165</v>
      </c>
      <c r="C31" s="71"/>
      <c r="D31" s="71"/>
      <c r="E31" s="71"/>
      <c r="F31" s="71"/>
      <c r="G31" s="71"/>
      <c r="H31" s="71"/>
      <c r="I31" s="71"/>
      <c r="J31" s="71"/>
      <c r="K31" s="84">
        <v>7.4131</v>
      </c>
      <c r="L31" s="84">
        <v>27.506799999999998</v>
      </c>
      <c r="M31" s="84">
        <v>28.385999999999999</v>
      </c>
      <c r="N31" s="84">
        <v>29.389700000000001</v>
      </c>
      <c r="O31" s="84">
        <v>29.824100000000001</v>
      </c>
    </row>
    <row r="32" spans="1:15" ht="36.75" customHeight="1">
      <c r="A32" s="69">
        <v>23</v>
      </c>
      <c r="B32" s="70" t="s">
        <v>166</v>
      </c>
      <c r="C32" s="71"/>
      <c r="D32" s="71"/>
      <c r="E32" s="71"/>
      <c r="F32" s="71"/>
      <c r="G32" s="71"/>
      <c r="H32" s="71"/>
      <c r="I32" s="71"/>
      <c r="J32" s="71"/>
      <c r="K32" s="87">
        <v>842.47630000000004</v>
      </c>
      <c r="L32" s="87">
        <v>868.65459999999996</v>
      </c>
      <c r="M32" s="84">
        <v>919.98170000000005</v>
      </c>
      <c r="N32" s="84">
        <v>939.89880000000005</v>
      </c>
      <c r="O32" s="84">
        <v>939.89880000000005</v>
      </c>
    </row>
    <row r="33" spans="1:15" ht="36" customHeight="1">
      <c r="A33" s="69">
        <v>24</v>
      </c>
      <c r="B33" s="70" t="s">
        <v>167</v>
      </c>
      <c r="C33" s="71"/>
      <c r="D33" s="71"/>
      <c r="E33" s="71"/>
      <c r="F33" s="71"/>
      <c r="G33" s="71"/>
      <c r="H33" s="71"/>
      <c r="I33" s="71"/>
      <c r="J33" s="71"/>
      <c r="K33" s="71"/>
      <c r="L33" s="71"/>
      <c r="M33" s="71"/>
      <c r="N33" s="71"/>
      <c r="O33" s="71"/>
    </row>
    <row r="34" spans="1:15" ht="36" customHeight="1">
      <c r="A34" s="79"/>
      <c r="B34" s="70" t="s">
        <v>168</v>
      </c>
      <c r="C34" s="71"/>
      <c r="D34" s="71"/>
      <c r="E34" s="71"/>
      <c r="F34" s="71"/>
      <c r="G34" s="71"/>
      <c r="H34" s="71"/>
      <c r="I34" s="71"/>
      <c r="J34" s="71"/>
      <c r="K34" s="71"/>
      <c r="L34" s="71"/>
      <c r="M34" s="71"/>
      <c r="N34" s="71"/>
      <c r="O34" s="71"/>
    </row>
    <row r="35" spans="1:15" ht="20.100000000000001" customHeight="1">
      <c r="A35" s="79"/>
      <c r="B35" s="73" t="s">
        <v>117</v>
      </c>
      <c r="C35" s="71"/>
      <c r="D35" s="71"/>
      <c r="E35" s="71"/>
      <c r="F35" s="71"/>
      <c r="G35" s="71"/>
      <c r="H35" s="71"/>
      <c r="I35" s="71"/>
      <c r="J35" s="71"/>
      <c r="K35" s="84">
        <v>13.869899999999999</v>
      </c>
      <c r="L35" s="84">
        <v>50.332900000000002</v>
      </c>
      <c r="M35" s="84">
        <v>52.612699999999997</v>
      </c>
      <c r="N35" s="84">
        <v>54.708399999999997</v>
      </c>
      <c r="O35" s="84">
        <v>55.294199999999996</v>
      </c>
    </row>
    <row r="36" spans="1:15" ht="20.100000000000001" customHeight="1">
      <c r="A36" s="79"/>
      <c r="B36" s="73" t="s">
        <v>118</v>
      </c>
      <c r="C36" s="71"/>
      <c r="D36" s="71"/>
      <c r="E36" s="71"/>
      <c r="F36" s="71"/>
      <c r="G36" s="71"/>
      <c r="H36" s="71"/>
      <c r="I36" s="71"/>
      <c r="J36" s="71"/>
      <c r="K36" s="86">
        <v>0.19377</v>
      </c>
      <c r="L36" s="86">
        <v>0.1961</v>
      </c>
      <c r="M36" s="86">
        <v>0.1961</v>
      </c>
      <c r="N36" s="86">
        <v>0.1961</v>
      </c>
      <c r="O36" s="86">
        <v>0.1961</v>
      </c>
    </row>
    <row r="37" spans="1:15" ht="20.100000000000001" customHeight="1">
      <c r="A37" s="79"/>
      <c r="B37" s="73" t="s">
        <v>119</v>
      </c>
      <c r="C37" s="71"/>
      <c r="D37" s="71"/>
      <c r="E37" s="71"/>
      <c r="F37" s="71"/>
      <c r="G37" s="71"/>
      <c r="H37" s="71"/>
      <c r="I37" s="71"/>
      <c r="J37" s="71"/>
      <c r="K37" s="71"/>
      <c r="L37" s="71"/>
      <c r="M37" s="86"/>
      <c r="N37" s="86"/>
      <c r="O37" s="86"/>
    </row>
    <row r="38" spans="1:15" ht="20.100000000000001" customHeight="1">
      <c r="A38" s="79"/>
      <c r="B38" s="73" t="s">
        <v>117</v>
      </c>
      <c r="C38" s="71"/>
      <c r="D38" s="71"/>
      <c r="E38" s="71"/>
      <c r="F38" s="71"/>
      <c r="G38" s="71"/>
      <c r="H38" s="71"/>
      <c r="I38" s="71"/>
      <c r="J38" s="71"/>
      <c r="K38" s="84">
        <v>4.4686000000000003</v>
      </c>
      <c r="L38" s="84">
        <v>20.548200000000001</v>
      </c>
      <c r="M38" s="84">
        <v>19.5427</v>
      </c>
      <c r="N38" s="84">
        <v>18.262499999999999</v>
      </c>
      <c r="O38" s="84">
        <v>16.2224</v>
      </c>
    </row>
    <row r="39" spans="1:15" ht="36.75" customHeight="1">
      <c r="A39" s="79"/>
      <c r="B39" s="70" t="s">
        <v>169</v>
      </c>
      <c r="C39" s="71"/>
      <c r="D39" s="71"/>
      <c r="E39" s="71"/>
      <c r="F39" s="71"/>
      <c r="G39" s="71"/>
      <c r="H39" s="71"/>
      <c r="I39" s="71"/>
      <c r="J39" s="71"/>
      <c r="K39" s="86">
        <v>3.635E-2</v>
      </c>
      <c r="L39" s="86">
        <v>3.6330000000000001E-2</v>
      </c>
      <c r="M39" s="86">
        <v>3.5610000000000003E-2</v>
      </c>
      <c r="N39" s="86">
        <v>3.4590000000000003E-2</v>
      </c>
      <c r="O39" s="86">
        <v>3.3239999999999999E-2</v>
      </c>
    </row>
    <row r="40" spans="1:15" ht="35.25" customHeight="1">
      <c r="A40" s="79"/>
      <c r="B40" s="70" t="s">
        <v>170</v>
      </c>
      <c r="C40" s="71"/>
      <c r="D40" s="71"/>
      <c r="E40" s="71"/>
      <c r="F40" s="71"/>
      <c r="G40" s="71"/>
      <c r="H40" s="71"/>
      <c r="I40" s="71"/>
      <c r="J40" s="71"/>
      <c r="K40" s="71"/>
      <c r="L40" s="71"/>
      <c r="M40" s="71"/>
      <c r="N40" s="71"/>
      <c r="O40" s="71"/>
    </row>
    <row r="41" spans="1:15" ht="20.100000000000001" customHeight="1">
      <c r="A41" s="79"/>
      <c r="B41" s="73" t="s">
        <v>117</v>
      </c>
      <c r="C41" s="71"/>
      <c r="D41" s="71"/>
      <c r="E41" s="71"/>
      <c r="F41" s="71"/>
      <c r="G41" s="71"/>
      <c r="H41" s="71"/>
      <c r="I41" s="71"/>
      <c r="J41" s="71"/>
      <c r="K41" s="84">
        <v>11.9413</v>
      </c>
      <c r="L41" s="84">
        <v>42.849699999999999</v>
      </c>
      <c r="M41" s="84">
        <v>44.867899999999999</v>
      </c>
      <c r="N41" s="84">
        <v>46.655000000000001</v>
      </c>
      <c r="O41" s="84">
        <v>47.154699999999998</v>
      </c>
    </row>
    <row r="42" spans="1:15" ht="20.100000000000001" customHeight="1">
      <c r="A42" s="79"/>
      <c r="B42" s="73" t="s">
        <v>118</v>
      </c>
      <c r="C42" s="71"/>
      <c r="D42" s="71"/>
      <c r="E42" s="71"/>
      <c r="F42" s="71"/>
      <c r="G42" s="71"/>
      <c r="H42" s="71"/>
      <c r="I42" s="71"/>
      <c r="J42" s="71"/>
      <c r="K42" s="86">
        <v>5.0029999999999998E-2</v>
      </c>
      <c r="L42" s="86">
        <v>5.008E-2</v>
      </c>
      <c r="M42" s="86">
        <v>5.0169999999999999E-2</v>
      </c>
      <c r="N42" s="86">
        <v>5.0169999999999999E-2</v>
      </c>
      <c r="O42" s="86">
        <v>5.0169999999999999E-2</v>
      </c>
    </row>
    <row r="43" spans="1:15" ht="20.100000000000001" customHeight="1">
      <c r="A43" s="79"/>
      <c r="B43" s="73" t="s">
        <v>120</v>
      </c>
      <c r="C43" s="71"/>
      <c r="D43" s="71"/>
      <c r="E43" s="71"/>
      <c r="F43" s="71"/>
      <c r="G43" s="71"/>
      <c r="H43" s="71"/>
      <c r="I43" s="71"/>
      <c r="J43" s="71"/>
      <c r="K43" s="71"/>
      <c r="L43" s="71"/>
      <c r="M43" s="71"/>
      <c r="N43" s="71"/>
      <c r="O43" s="71"/>
    </row>
    <row r="44" spans="1:15" ht="20.100000000000001" customHeight="1">
      <c r="A44" s="79"/>
      <c r="B44" s="73" t="s">
        <v>117</v>
      </c>
      <c r="C44" s="71"/>
      <c r="D44" s="71"/>
      <c r="E44" s="71"/>
      <c r="F44" s="71"/>
      <c r="G44" s="71"/>
      <c r="H44" s="71"/>
      <c r="I44" s="71"/>
      <c r="J44" s="71"/>
      <c r="K44" s="84">
        <v>1.0007999999999999</v>
      </c>
      <c r="L44" s="84">
        <v>3.7134</v>
      </c>
      <c r="M44" s="84">
        <v>3.8321000000000001</v>
      </c>
      <c r="N44" s="84">
        <v>3.9676</v>
      </c>
      <c r="O44" s="84">
        <v>4.0263</v>
      </c>
    </row>
    <row r="45" spans="1:15" ht="20.100000000000001" customHeight="1">
      <c r="A45" s="79"/>
      <c r="B45" s="73" t="s">
        <v>118</v>
      </c>
      <c r="C45" s="71"/>
      <c r="D45" s="71"/>
      <c r="E45" s="71"/>
      <c r="F45" s="71"/>
      <c r="G45" s="71"/>
      <c r="H45" s="71"/>
      <c r="I45" s="71"/>
      <c r="J45" s="71"/>
      <c r="K45" s="85">
        <v>0.13500000000000001</v>
      </c>
      <c r="L45" s="85">
        <v>0.13500000000000001</v>
      </c>
      <c r="M45" s="85">
        <v>0.13500000000000001</v>
      </c>
      <c r="N45" s="85">
        <v>0.13500000000000001</v>
      </c>
      <c r="O45" s="85">
        <v>0.13500000000000001</v>
      </c>
    </row>
    <row r="46" spans="1:15" ht="50.25" customHeight="1">
      <c r="A46" s="79"/>
      <c r="B46" s="73" t="s">
        <v>102</v>
      </c>
      <c r="C46" s="71"/>
      <c r="D46" s="71"/>
      <c r="E46" s="71"/>
      <c r="F46" s="71"/>
      <c r="G46" s="71"/>
      <c r="H46" s="71"/>
      <c r="I46" s="71"/>
      <c r="J46" s="71"/>
      <c r="K46" s="71"/>
      <c r="L46" s="71"/>
      <c r="M46" s="71"/>
      <c r="N46" s="71"/>
      <c r="O46" s="71"/>
    </row>
    <row r="47" spans="1:15" ht="13.5" customHeight="1">
      <c r="A47" s="79"/>
      <c r="B47" s="73"/>
      <c r="C47" s="71"/>
      <c r="D47" s="71"/>
      <c r="E47" s="71"/>
      <c r="F47" s="71"/>
      <c r="G47" s="71"/>
      <c r="H47" s="71"/>
      <c r="I47" s="71"/>
      <c r="J47" s="71"/>
      <c r="K47" s="71"/>
      <c r="L47" s="71"/>
      <c r="M47" s="71"/>
      <c r="N47" s="71"/>
      <c r="O47" s="71"/>
    </row>
    <row r="48" spans="1:15" ht="20.100000000000001" customHeight="1">
      <c r="A48" s="79"/>
      <c r="B48" s="73" t="s">
        <v>117</v>
      </c>
      <c r="C48" s="71"/>
      <c r="D48" s="71"/>
      <c r="E48" s="71"/>
      <c r="F48" s="71"/>
      <c r="G48" s="71"/>
      <c r="H48" s="71"/>
      <c r="I48" s="71"/>
      <c r="J48" s="71"/>
      <c r="K48" s="84">
        <v>5.4992000000000001</v>
      </c>
      <c r="L48" s="84">
        <v>19.831900000000001</v>
      </c>
      <c r="M48" s="84">
        <v>20.608599999999999</v>
      </c>
      <c r="N48" s="84">
        <v>21.977</v>
      </c>
      <c r="O48" s="84">
        <v>23.436299999999999</v>
      </c>
    </row>
    <row r="49" spans="1:16" ht="20.100000000000001" customHeight="1">
      <c r="A49" s="79"/>
      <c r="B49" s="73" t="s">
        <v>118</v>
      </c>
      <c r="C49" s="71"/>
      <c r="D49" s="71"/>
      <c r="E49" s="71"/>
      <c r="F49" s="71"/>
      <c r="G49" s="71"/>
      <c r="H49" s="71"/>
      <c r="I49" s="71"/>
      <c r="J49" s="71"/>
      <c r="K49" s="88">
        <v>0.02</v>
      </c>
      <c r="L49" s="71"/>
      <c r="M49" s="71"/>
      <c r="N49" s="71"/>
      <c r="O49" s="71"/>
    </row>
    <row r="50" spans="1:16" ht="31.5" customHeight="1">
      <c r="A50" s="79"/>
      <c r="B50" s="73" t="s">
        <v>121</v>
      </c>
      <c r="C50" s="163" t="s">
        <v>141</v>
      </c>
      <c r="D50" s="164"/>
      <c r="E50" s="164"/>
      <c r="F50" s="164"/>
      <c r="G50" s="164"/>
      <c r="H50" s="164"/>
      <c r="I50" s="164"/>
      <c r="J50" s="164"/>
      <c r="K50" s="164"/>
      <c r="L50" s="164"/>
      <c r="M50" s="164"/>
      <c r="N50" s="164"/>
      <c r="O50" s="165"/>
    </row>
    <row r="51" spans="1:16" ht="20.100000000000001" customHeight="1">
      <c r="A51" s="69">
        <v>25</v>
      </c>
      <c r="B51" s="73" t="s">
        <v>173</v>
      </c>
      <c r="C51" s="71"/>
      <c r="D51" s="71"/>
      <c r="E51" s="71"/>
      <c r="F51" s="71"/>
      <c r="G51" s="71"/>
      <c r="H51" s="71"/>
      <c r="I51" s="71"/>
      <c r="J51" s="71"/>
      <c r="K51" s="84">
        <f>K35+K38+K41+K44+K48</f>
        <v>36.779800000000002</v>
      </c>
      <c r="L51" s="84">
        <f t="shared" ref="L51:O51" si="0">L35+L38+L41+L44+L48</f>
        <v>137.27609999999999</v>
      </c>
      <c r="M51" s="84">
        <f t="shared" si="0"/>
        <v>141.464</v>
      </c>
      <c r="N51" s="84">
        <f t="shared" si="0"/>
        <v>145.57050000000001</v>
      </c>
      <c r="O51" s="84">
        <f t="shared" si="0"/>
        <v>146.13390000000001</v>
      </c>
      <c r="P51" s="44">
        <v>183.0261108</v>
      </c>
    </row>
    <row r="52" spans="1:16" ht="20.100000000000001" customHeight="1">
      <c r="A52" s="69">
        <v>26</v>
      </c>
      <c r="B52" s="73" t="s">
        <v>122</v>
      </c>
      <c r="C52" s="71"/>
      <c r="D52" s="71"/>
      <c r="E52" s="71"/>
      <c r="F52" s="71"/>
      <c r="G52" s="71"/>
      <c r="H52" s="71"/>
      <c r="I52" s="71"/>
      <c r="J52" s="71"/>
      <c r="K52" s="71"/>
      <c r="L52" s="84">
        <f>L53/2</f>
        <v>3.7501780319750968</v>
      </c>
      <c r="M52" s="84">
        <f t="shared" ref="M52:O52" si="1">M53/2</f>
        <v>3.864585205402288</v>
      </c>
      <c r="N52" s="84">
        <f t="shared" si="1"/>
        <v>3.9767686523992953</v>
      </c>
      <c r="O52" s="84">
        <f t="shared" si="1"/>
        <v>3.9921598989689078</v>
      </c>
    </row>
    <row r="53" spans="1:16" ht="20.100000000000001" customHeight="1">
      <c r="A53" s="69">
        <v>27</v>
      </c>
      <c r="B53" s="73" t="s">
        <v>123</v>
      </c>
      <c r="C53" s="71"/>
      <c r="D53" s="71"/>
      <c r="E53" s="71"/>
      <c r="F53" s="71"/>
      <c r="G53" s="71"/>
      <c r="H53" s="71"/>
      <c r="I53" s="71"/>
      <c r="J53" s="71"/>
      <c r="K53" s="84"/>
      <c r="L53" s="84">
        <f t="shared" ref="L53:O53" si="2">L51*10/$P$51</f>
        <v>7.5003560639501936</v>
      </c>
      <c r="M53" s="84">
        <f t="shared" si="2"/>
        <v>7.729170410804576</v>
      </c>
      <c r="N53" s="84">
        <f t="shared" si="2"/>
        <v>7.9535373047985907</v>
      </c>
      <c r="O53" s="84">
        <f t="shared" si="2"/>
        <v>7.9843197979378155</v>
      </c>
    </row>
    <row r="54" spans="1:16" ht="33" customHeight="1">
      <c r="A54" s="69">
        <v>28</v>
      </c>
      <c r="B54" s="70" t="s">
        <v>171</v>
      </c>
      <c r="C54" s="84"/>
      <c r="D54" s="84"/>
      <c r="E54" s="84"/>
      <c r="F54" s="84"/>
      <c r="G54" s="84"/>
      <c r="H54" s="84"/>
      <c r="I54" s="84"/>
      <c r="J54" s="84"/>
      <c r="K54" s="84">
        <v>25.789335900000001</v>
      </c>
      <c r="L54" s="84">
        <v>114.9132523</v>
      </c>
      <c r="M54" s="84">
        <v>148.8847787</v>
      </c>
      <c r="N54" s="84">
        <v>94.255039800000006</v>
      </c>
      <c r="O54" s="84">
        <v>28.734695500000001</v>
      </c>
    </row>
    <row r="55" spans="1:16" ht="32.25" customHeight="1">
      <c r="A55" s="69">
        <v>29</v>
      </c>
      <c r="B55" s="73" t="s">
        <v>180</v>
      </c>
      <c r="C55" s="71"/>
      <c r="D55" s="71"/>
      <c r="E55" s="71"/>
      <c r="F55" s="71"/>
      <c r="G55" s="71"/>
      <c r="H55" s="71"/>
      <c r="I55" s="71"/>
      <c r="J55" s="71"/>
      <c r="K55" s="71"/>
      <c r="L55" s="71"/>
      <c r="M55" s="71"/>
      <c r="N55" s="71"/>
      <c r="O55" s="71"/>
    </row>
    <row r="56" spans="1:16" ht="33" customHeight="1">
      <c r="A56" s="69">
        <v>30</v>
      </c>
      <c r="B56" s="73" t="s">
        <v>179</v>
      </c>
      <c r="C56" s="84"/>
      <c r="D56" s="84"/>
      <c r="E56" s="84"/>
      <c r="F56" s="84"/>
      <c r="G56" s="84"/>
      <c r="H56" s="84"/>
      <c r="I56" s="84"/>
      <c r="J56" s="84"/>
      <c r="K56" s="84">
        <v>-6.1531567999999996</v>
      </c>
      <c r="L56" s="84">
        <v>22.802979300000001</v>
      </c>
      <c r="M56" s="84">
        <v>51.615504000000001</v>
      </c>
      <c r="N56" s="84">
        <v>-4.3551228000000002</v>
      </c>
      <c r="O56" s="96">
        <v>98.876360300000002</v>
      </c>
    </row>
    <row r="57" spans="1:16" ht="20.100000000000001" customHeight="1">
      <c r="A57" s="69">
        <v>31</v>
      </c>
      <c r="B57" s="73" t="s">
        <v>124</v>
      </c>
      <c r="C57" s="71"/>
      <c r="D57" s="71"/>
      <c r="E57" s="71"/>
      <c r="F57" s="71"/>
      <c r="G57" s="71"/>
      <c r="H57" s="71"/>
      <c r="I57" s="71"/>
      <c r="J57" s="71"/>
      <c r="K57" s="163" t="s">
        <v>182</v>
      </c>
      <c r="L57" s="164"/>
      <c r="M57" s="164"/>
      <c r="N57" s="164"/>
      <c r="O57" s="165"/>
    </row>
    <row r="58" spans="1:16" ht="20.100000000000001" customHeight="1">
      <c r="A58" s="69">
        <v>32</v>
      </c>
      <c r="B58" s="73" t="s">
        <v>125</v>
      </c>
      <c r="C58" s="71"/>
      <c r="D58" s="71"/>
      <c r="E58" s="71"/>
      <c r="F58" s="71"/>
      <c r="G58" s="71"/>
      <c r="H58" s="71"/>
      <c r="I58" s="71"/>
      <c r="J58" s="71"/>
      <c r="K58" s="71"/>
      <c r="L58" s="71"/>
      <c r="M58" s="71"/>
      <c r="N58" s="71"/>
      <c r="O58" s="71"/>
    </row>
    <row r="59" spans="1:16" ht="34.5" customHeight="1">
      <c r="A59" s="69">
        <v>33</v>
      </c>
      <c r="B59" s="73" t="s">
        <v>126</v>
      </c>
      <c r="C59" s="71"/>
      <c r="D59" s="71"/>
      <c r="E59" s="71"/>
      <c r="F59" s="71"/>
      <c r="G59" s="71"/>
      <c r="H59" s="71"/>
      <c r="I59" s="71"/>
      <c r="J59" s="71"/>
      <c r="K59" s="71"/>
      <c r="L59" s="71"/>
      <c r="M59" s="71"/>
      <c r="N59" s="71"/>
      <c r="O59" s="71"/>
    </row>
    <row r="60" spans="1:16" customFormat="1" ht="17.25" customHeight="1">
      <c r="A60" s="176" t="s">
        <v>174</v>
      </c>
      <c r="B60" s="176"/>
      <c r="C60" s="81"/>
      <c r="D60" s="81"/>
      <c r="E60" s="81"/>
      <c r="F60" s="81"/>
      <c r="G60" s="81"/>
      <c r="H60" s="81"/>
      <c r="I60" s="81"/>
      <c r="J60" s="81"/>
      <c r="K60" s="81"/>
      <c r="L60" s="81"/>
      <c r="M60" s="81"/>
      <c r="N60" s="81"/>
      <c r="O60" s="81"/>
    </row>
    <row r="61" spans="1:16" customFormat="1" ht="18" customHeight="1">
      <c r="A61" s="82" t="s">
        <v>177</v>
      </c>
      <c r="B61" s="83"/>
      <c r="C61" s="81"/>
      <c r="D61" s="81"/>
      <c r="E61" s="81"/>
      <c r="F61" s="81"/>
      <c r="G61" s="81"/>
      <c r="H61" s="81"/>
      <c r="I61" s="81"/>
      <c r="J61" s="81"/>
      <c r="K61" s="81"/>
      <c r="L61" s="81"/>
      <c r="M61" s="81"/>
      <c r="N61" s="81"/>
      <c r="O61" s="81"/>
    </row>
    <row r="62" spans="1:16" customFormat="1" ht="18" customHeight="1">
      <c r="A62" s="82" t="s">
        <v>175</v>
      </c>
      <c r="B62" s="83"/>
      <c r="C62" s="81"/>
      <c r="D62" s="81"/>
      <c r="E62" s="81"/>
      <c r="F62" s="81"/>
      <c r="G62" s="81"/>
      <c r="H62" s="81"/>
      <c r="I62" s="81"/>
      <c r="J62" s="81"/>
      <c r="K62" s="81"/>
      <c r="L62" s="81"/>
      <c r="M62" s="81"/>
      <c r="N62" s="81"/>
      <c r="O62" s="81"/>
    </row>
    <row r="63" spans="1:16" customFormat="1" ht="18.75" customHeight="1">
      <c r="A63" s="166" t="s">
        <v>176</v>
      </c>
      <c r="B63" s="166"/>
      <c r="C63" s="166"/>
      <c r="D63" s="166"/>
      <c r="E63" s="166"/>
      <c r="F63" s="166"/>
      <c r="G63" s="166"/>
      <c r="H63" s="166"/>
      <c r="I63" s="166"/>
      <c r="J63" s="166"/>
      <c r="K63" s="166"/>
      <c r="L63" s="166"/>
      <c r="M63" s="166"/>
      <c r="N63" s="166"/>
      <c r="O63" s="166"/>
    </row>
    <row r="64" spans="1:16" customFormat="1" ht="36" customHeight="1">
      <c r="A64" s="166" t="s">
        <v>181</v>
      </c>
      <c r="B64" s="166"/>
      <c r="C64" s="166"/>
      <c r="D64" s="166"/>
      <c r="E64" s="166"/>
      <c r="F64" s="166"/>
      <c r="G64" s="166"/>
      <c r="H64" s="166"/>
      <c r="I64" s="166"/>
      <c r="J64" s="166"/>
      <c r="K64" s="166"/>
      <c r="L64" s="166"/>
      <c r="M64" s="166"/>
      <c r="N64" s="166"/>
      <c r="O64" s="166"/>
    </row>
    <row r="65" spans="1:15" ht="15">
      <c r="A65" s="80" t="s">
        <v>149</v>
      </c>
      <c r="B65" s="63"/>
      <c r="C65" s="63"/>
      <c r="D65" s="63"/>
      <c r="E65" s="63"/>
      <c r="F65" s="63"/>
      <c r="G65" s="63"/>
      <c r="H65" s="63"/>
      <c r="I65" s="63"/>
      <c r="J65" s="63"/>
      <c r="K65" s="63"/>
      <c r="L65" s="63"/>
      <c r="M65" s="63"/>
      <c r="N65" s="63"/>
      <c r="O65" s="63"/>
    </row>
    <row r="66" spans="1:15" ht="15">
      <c r="A66" s="63" t="s">
        <v>172</v>
      </c>
      <c r="B66" s="63"/>
      <c r="C66" s="63"/>
      <c r="D66" s="63"/>
      <c r="E66" s="63"/>
      <c r="F66" s="63"/>
      <c r="G66" s="63"/>
      <c r="H66" s="63"/>
      <c r="I66" s="63"/>
      <c r="J66" s="63"/>
      <c r="K66" s="63"/>
      <c r="L66" s="63"/>
      <c r="M66" s="63"/>
      <c r="N66" s="63"/>
      <c r="O66" s="63"/>
    </row>
    <row r="67" spans="1:15" ht="15">
      <c r="A67" s="80" t="s">
        <v>150</v>
      </c>
      <c r="B67" s="63"/>
      <c r="C67" s="63"/>
      <c r="D67" s="63"/>
      <c r="E67" s="63"/>
      <c r="F67" s="63"/>
      <c r="G67" s="63"/>
      <c r="H67" s="63"/>
      <c r="I67" s="63"/>
      <c r="J67" s="63"/>
      <c r="K67" s="63"/>
      <c r="L67" s="63"/>
      <c r="M67" s="63"/>
      <c r="N67" s="63"/>
      <c r="O67" s="63"/>
    </row>
    <row r="68" spans="1:15" ht="15">
      <c r="A68" s="80" t="s">
        <v>151</v>
      </c>
      <c r="B68" s="63"/>
      <c r="C68" s="63"/>
      <c r="D68" s="63"/>
      <c r="E68" s="63"/>
      <c r="F68" s="63"/>
      <c r="G68" s="63"/>
      <c r="H68" s="63"/>
      <c r="I68" s="63"/>
      <c r="J68" s="63"/>
      <c r="K68" s="63"/>
      <c r="L68" s="63"/>
      <c r="M68" s="63"/>
      <c r="N68" s="63"/>
      <c r="O68" s="63"/>
    </row>
    <row r="69" spans="1:15">
      <c r="A69" s="46"/>
    </row>
  </sheetData>
  <mergeCells count="20">
    <mergeCell ref="A8:B8"/>
    <mergeCell ref="C50:O50"/>
    <mergeCell ref="C8:O8"/>
    <mergeCell ref="A60:B60"/>
    <mergeCell ref="A63:O63"/>
    <mergeCell ref="C15:O27"/>
    <mergeCell ref="A6:E6"/>
    <mergeCell ref="A7:B7"/>
    <mergeCell ref="C7:O7"/>
    <mergeCell ref="A3:B3"/>
    <mergeCell ref="C3:O3"/>
    <mergeCell ref="A4:B4"/>
    <mergeCell ref="C4:O4"/>
    <mergeCell ref="A5:B5"/>
    <mergeCell ref="C5:O5"/>
    <mergeCell ref="C28:J28"/>
    <mergeCell ref="C14:J14"/>
    <mergeCell ref="C12:J12"/>
    <mergeCell ref="K57:O57"/>
    <mergeCell ref="A64:O64"/>
  </mergeCells>
  <pageMargins left="0.51181102362204722" right="0.19685039370078741" top="0.55118110236220474" bottom="0.43307086614173229" header="0.31496062992125984" footer="0.31496062992125984"/>
  <pageSetup paperSize="9" scale="55"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1:F46"/>
  <sheetViews>
    <sheetView tabSelected="1" view="pageBreakPreview" topLeftCell="A34" zoomScaleNormal="100" zoomScaleSheetLayoutView="100" workbookViewId="0">
      <selection activeCell="F51" sqref="F51"/>
    </sheetView>
  </sheetViews>
  <sheetFormatPr defaultRowHeight="15"/>
  <cols>
    <col min="1" max="1" width="8.83203125" style="219" bestFit="1" customWidth="1"/>
    <col min="2" max="2" width="29.83203125" style="200" customWidth="1"/>
    <col min="3" max="3" width="17" style="200" customWidth="1"/>
    <col min="4" max="4" width="18.1640625" style="200" customWidth="1"/>
    <col min="5" max="5" width="14.33203125" style="200" customWidth="1"/>
    <col min="6" max="6" width="56.83203125" style="220" customWidth="1"/>
    <col min="7" max="16384" width="9.33203125" style="200"/>
  </cols>
  <sheetData>
    <row r="1" spans="1:6" s="187" customFormat="1" ht="12.75">
      <c r="A1" s="186"/>
      <c r="B1" s="186"/>
      <c r="C1" s="186"/>
      <c r="D1" s="186"/>
      <c r="E1" s="186"/>
      <c r="F1" s="186"/>
    </row>
    <row r="2" spans="1:6" s="187" customFormat="1" ht="15.75">
      <c r="A2" s="188" t="s">
        <v>183</v>
      </c>
      <c r="B2" s="188"/>
      <c r="C2" s="188"/>
      <c r="D2" s="188"/>
      <c r="E2" s="188"/>
      <c r="F2" s="188"/>
    </row>
    <row r="3" spans="1:6" s="187" customFormat="1">
      <c r="A3" s="189" t="s">
        <v>184</v>
      </c>
      <c r="B3" s="189"/>
      <c r="C3" s="189"/>
      <c r="D3" s="189"/>
      <c r="E3" s="189"/>
      <c r="F3" s="189"/>
    </row>
    <row r="4" spans="1:6" s="187" customFormat="1">
      <c r="A4" s="190"/>
      <c r="B4" s="190"/>
      <c r="C4" s="186"/>
      <c r="D4" s="186"/>
      <c r="E4" s="186"/>
      <c r="F4" s="186"/>
    </row>
    <row r="5" spans="1:6" s="187" customFormat="1" ht="15" customHeight="1">
      <c r="A5" s="191"/>
      <c r="B5" s="192" t="s">
        <v>185</v>
      </c>
      <c r="C5" s="193"/>
      <c r="D5" s="193"/>
      <c r="E5" s="193"/>
      <c r="F5" s="194"/>
    </row>
    <row r="6" spans="1:6">
      <c r="A6" s="195" t="s">
        <v>186</v>
      </c>
      <c r="B6" s="196" t="s">
        <v>187</v>
      </c>
      <c r="C6" s="197" t="s">
        <v>75</v>
      </c>
      <c r="D6" s="197" t="s">
        <v>62</v>
      </c>
      <c r="E6" s="198" t="s">
        <v>188</v>
      </c>
      <c r="F6" s="199" t="s">
        <v>189</v>
      </c>
    </row>
    <row r="7" spans="1:6">
      <c r="A7" s="195" t="s">
        <v>190</v>
      </c>
      <c r="B7" s="195">
        <v>1</v>
      </c>
      <c r="C7" s="201"/>
      <c r="D7" s="201"/>
      <c r="E7" s="201"/>
      <c r="F7" s="202"/>
    </row>
    <row r="8" spans="1:6" ht="25.5">
      <c r="A8" s="195" t="s">
        <v>191</v>
      </c>
      <c r="B8" s="196" t="s">
        <v>192</v>
      </c>
      <c r="C8" s="201"/>
      <c r="D8" s="201"/>
      <c r="E8" s="201"/>
      <c r="F8" s="202"/>
    </row>
    <row r="9" spans="1:6" ht="45">
      <c r="A9" s="195">
        <v>1</v>
      </c>
      <c r="B9" s="196" t="s">
        <v>193</v>
      </c>
      <c r="C9" s="203">
        <v>0</v>
      </c>
      <c r="D9" s="203">
        <v>4979122</v>
      </c>
      <c r="E9" s="204">
        <f>+D9/100</f>
        <v>49791.22</v>
      </c>
      <c r="F9" s="205" t="s">
        <v>194</v>
      </c>
    </row>
    <row r="10" spans="1:6">
      <c r="A10" s="195"/>
      <c r="B10" s="196"/>
      <c r="C10" s="203">
        <v>0</v>
      </c>
      <c r="D10" s="203">
        <v>0</v>
      </c>
      <c r="E10" s="201"/>
      <c r="F10" s="206"/>
    </row>
    <row r="11" spans="1:6">
      <c r="A11" s="195">
        <v>2</v>
      </c>
      <c r="B11" s="196" t="s">
        <v>195</v>
      </c>
      <c r="C11" s="203">
        <v>0</v>
      </c>
      <c r="D11" s="203">
        <v>0</v>
      </c>
      <c r="E11" s="201"/>
      <c r="F11" s="206"/>
    </row>
    <row r="12" spans="1:6" ht="41.25" customHeight="1">
      <c r="A12" s="195">
        <v>2.1</v>
      </c>
      <c r="B12" s="196" t="s">
        <v>196</v>
      </c>
      <c r="C12" s="203">
        <v>4638273</v>
      </c>
      <c r="D12" s="203">
        <v>6005197</v>
      </c>
      <c r="E12" s="207">
        <f>(D12-C12)/C12*100</f>
        <v>29.470537848893329</v>
      </c>
      <c r="F12" s="208" t="s">
        <v>197</v>
      </c>
    </row>
    <row r="13" spans="1:6" ht="46.5" customHeight="1">
      <c r="A13" s="195">
        <v>2.2000000000000002</v>
      </c>
      <c r="B13" s="196" t="s">
        <v>198</v>
      </c>
      <c r="C13" s="203">
        <v>6396331</v>
      </c>
      <c r="D13" s="203">
        <v>22562367</v>
      </c>
      <c r="E13" s="207">
        <f>(D13-C13)/C13*100</f>
        <v>252.73920314630374</v>
      </c>
      <c r="F13" s="208"/>
    </row>
    <row r="14" spans="1:6" ht="25.5">
      <c r="A14" s="195"/>
      <c r="B14" s="196" t="s">
        <v>199</v>
      </c>
      <c r="C14" s="209">
        <f>SUM(C12:C13)</f>
        <v>11034604</v>
      </c>
      <c r="D14" s="209">
        <f>SUM(D12:D13)</f>
        <v>28567564</v>
      </c>
      <c r="E14" s="207"/>
      <c r="F14" s="210"/>
    </row>
    <row r="15" spans="1:6">
      <c r="A15" s="195"/>
      <c r="B15" s="196"/>
      <c r="C15" s="203">
        <v>0</v>
      </c>
      <c r="D15" s="203">
        <v>0</v>
      </c>
      <c r="E15" s="201"/>
      <c r="F15" s="206"/>
    </row>
    <row r="16" spans="1:6" ht="55.5" customHeight="1">
      <c r="A16" s="195">
        <v>3</v>
      </c>
      <c r="B16" s="196" t="s">
        <v>200</v>
      </c>
      <c r="C16" s="203">
        <v>2389106</v>
      </c>
      <c r="D16" s="203">
        <v>12177763</v>
      </c>
      <c r="E16" s="207">
        <f>(D16-C16)/C16*100</f>
        <v>409.72049796032491</v>
      </c>
      <c r="F16" s="211" t="s">
        <v>201</v>
      </c>
    </row>
    <row r="17" spans="1:6" ht="30">
      <c r="A17" s="195">
        <v>4</v>
      </c>
      <c r="B17" s="196" t="s">
        <v>202</v>
      </c>
      <c r="C17" s="203">
        <v>5723871</v>
      </c>
      <c r="D17" s="203">
        <v>15319552</v>
      </c>
      <c r="E17" s="207">
        <f>(D17-C17)/C17*100</f>
        <v>167.64320859082952</v>
      </c>
      <c r="F17" s="211" t="s">
        <v>203</v>
      </c>
    </row>
    <row r="18" spans="1:6">
      <c r="A18" s="195"/>
      <c r="B18" s="196"/>
      <c r="C18" s="203">
        <v>0</v>
      </c>
      <c r="D18" s="203">
        <v>0</v>
      </c>
      <c r="E18" s="201"/>
      <c r="F18" s="206"/>
    </row>
    <row r="19" spans="1:6" ht="25.5">
      <c r="A19" s="195">
        <v>5</v>
      </c>
      <c r="B19" s="196" t="s">
        <v>204</v>
      </c>
      <c r="C19" s="203">
        <v>0</v>
      </c>
      <c r="D19" s="203">
        <v>0</v>
      </c>
      <c r="E19" s="201"/>
      <c r="F19" s="206"/>
    </row>
    <row r="20" spans="1:6" ht="75">
      <c r="A20" s="195">
        <v>5.0999999999999996</v>
      </c>
      <c r="B20" s="196" t="s">
        <v>205</v>
      </c>
      <c r="C20" s="203">
        <v>3477655</v>
      </c>
      <c r="D20" s="203">
        <v>12570821</v>
      </c>
      <c r="E20" s="207">
        <f>(D20-C20)/C20*100</f>
        <v>261.47406801422221</v>
      </c>
      <c r="F20" s="211" t="s">
        <v>206</v>
      </c>
    </row>
    <row r="21" spans="1:6" ht="60">
      <c r="A21" s="195">
        <v>5.2</v>
      </c>
      <c r="B21" s="196" t="s">
        <v>207</v>
      </c>
      <c r="C21" s="203">
        <v>38788</v>
      </c>
      <c r="D21" s="203">
        <v>1729997</v>
      </c>
      <c r="E21" s="207">
        <f>(D21-C21)/C21*100</f>
        <v>4360.1345777044444</v>
      </c>
      <c r="F21" s="211" t="s">
        <v>208</v>
      </c>
    </row>
    <row r="22" spans="1:6" ht="45">
      <c r="A22" s="195">
        <v>5.3</v>
      </c>
      <c r="B22" s="196" t="s">
        <v>209</v>
      </c>
      <c r="C22" s="203">
        <v>2728646</v>
      </c>
      <c r="D22" s="203">
        <v>6529840</v>
      </c>
      <c r="E22" s="207">
        <f>(D22-C22)/C22*100</f>
        <v>139.30696763156524</v>
      </c>
      <c r="F22" s="211" t="s">
        <v>210</v>
      </c>
    </row>
    <row r="23" spans="1:6" ht="45">
      <c r="A23" s="195">
        <v>5.4</v>
      </c>
      <c r="B23" s="196" t="s">
        <v>211</v>
      </c>
      <c r="C23" s="203">
        <v>977118</v>
      </c>
      <c r="D23" s="203">
        <v>3401717</v>
      </c>
      <c r="E23" s="207">
        <f>(D23-C23)/C23*100</f>
        <v>248.13778888527281</v>
      </c>
      <c r="F23" s="211" t="s">
        <v>212</v>
      </c>
    </row>
    <row r="24" spans="1:6" ht="60">
      <c r="A24" s="195">
        <v>5.5</v>
      </c>
      <c r="B24" s="196" t="s">
        <v>213</v>
      </c>
      <c r="C24" s="203">
        <v>30384</v>
      </c>
      <c r="D24" s="203">
        <v>583247</v>
      </c>
      <c r="E24" s="207">
        <f>(D24-C24)/C24*100</f>
        <v>1819.5859662980517</v>
      </c>
      <c r="F24" s="211" t="s">
        <v>214</v>
      </c>
    </row>
    <row r="25" spans="1:6">
      <c r="A25" s="195">
        <v>5.6</v>
      </c>
      <c r="B25" s="196" t="s">
        <v>215</v>
      </c>
      <c r="C25" s="203">
        <v>0</v>
      </c>
      <c r="D25" s="203">
        <v>0</v>
      </c>
      <c r="E25" s="207"/>
      <c r="F25" s="206"/>
    </row>
    <row r="26" spans="1:6">
      <c r="A26" s="195">
        <v>5.7</v>
      </c>
      <c r="B26" s="196" t="s">
        <v>216</v>
      </c>
      <c r="C26" s="203">
        <v>75125</v>
      </c>
      <c r="D26" s="203">
        <v>12000</v>
      </c>
      <c r="E26" s="207">
        <f>(D26-C26)/C26*100</f>
        <v>-84.026622296173045</v>
      </c>
      <c r="F26" s="212" t="s">
        <v>217</v>
      </c>
    </row>
    <row r="27" spans="1:6">
      <c r="A27" s="195" t="s">
        <v>190</v>
      </c>
      <c r="B27" s="196" t="s">
        <v>190</v>
      </c>
      <c r="C27" s="203">
        <v>0</v>
      </c>
      <c r="D27" s="203">
        <v>0</v>
      </c>
      <c r="E27" s="201"/>
      <c r="F27" s="206"/>
    </row>
    <row r="28" spans="1:6" ht="38.25">
      <c r="A28" s="195"/>
      <c r="B28" s="196" t="s">
        <v>218</v>
      </c>
      <c r="C28" s="209">
        <f>SUM(C19:C27)</f>
        <v>7327716</v>
      </c>
      <c r="D28" s="209">
        <f t="shared" ref="D28" si="0">SUM(D19:D27)</f>
        <v>24827622</v>
      </c>
      <c r="E28" s="201"/>
      <c r="F28" s="210"/>
    </row>
    <row r="29" spans="1:6">
      <c r="A29" s="195">
        <v>6</v>
      </c>
      <c r="B29" s="196" t="s">
        <v>219</v>
      </c>
      <c r="C29" s="203">
        <v>0</v>
      </c>
      <c r="D29" s="203">
        <v>0</v>
      </c>
      <c r="E29" s="201"/>
      <c r="F29" s="206"/>
    </row>
    <row r="30" spans="1:6" ht="25.5" customHeight="1">
      <c r="A30" s="195" t="s">
        <v>220</v>
      </c>
      <c r="B30" s="196" t="s">
        <v>221</v>
      </c>
      <c r="C30" s="203">
        <v>-146895</v>
      </c>
      <c r="D30" s="203">
        <v>100315314</v>
      </c>
      <c r="E30" s="207">
        <f>(D30-C30)/C30*100</f>
        <v>-68390.48912488512</v>
      </c>
      <c r="F30" s="213" t="s">
        <v>222</v>
      </c>
    </row>
    <row r="31" spans="1:6" ht="30">
      <c r="A31" s="195">
        <v>6.2</v>
      </c>
      <c r="B31" s="196" t="s">
        <v>223</v>
      </c>
      <c r="C31" s="203">
        <v>7343762</v>
      </c>
      <c r="D31" s="203">
        <v>5796646</v>
      </c>
      <c r="E31" s="207">
        <f>(D31-C31)/C31*100</f>
        <v>-21.067077064861305</v>
      </c>
      <c r="F31" s="214" t="s">
        <v>224</v>
      </c>
    </row>
    <row r="32" spans="1:6" ht="38.25">
      <c r="A32" s="195">
        <v>6.3</v>
      </c>
      <c r="B32" s="196" t="s">
        <v>225</v>
      </c>
      <c r="C32" s="203">
        <v>2248365</v>
      </c>
      <c r="D32" s="203">
        <v>1238839</v>
      </c>
      <c r="E32" s="207">
        <f>(D32-C32)/C32*100</f>
        <v>-44.900449882470149</v>
      </c>
      <c r="F32" s="215" t="s">
        <v>226</v>
      </c>
    </row>
    <row r="33" spans="1:6">
      <c r="A33" s="195">
        <v>6.4</v>
      </c>
      <c r="B33" s="196" t="s">
        <v>227</v>
      </c>
      <c r="C33" s="203">
        <v>0</v>
      </c>
      <c r="D33" s="203">
        <v>0</v>
      </c>
      <c r="E33" s="201"/>
      <c r="F33" s="214"/>
    </row>
    <row r="34" spans="1:6">
      <c r="A34" s="195">
        <v>6.5</v>
      </c>
      <c r="B34" s="196" t="s">
        <v>228</v>
      </c>
      <c r="C34" s="203">
        <v>0</v>
      </c>
      <c r="D34" s="203">
        <v>0</v>
      </c>
      <c r="E34" s="201"/>
      <c r="F34" s="214"/>
    </row>
    <row r="35" spans="1:6" ht="25.5">
      <c r="A35" s="195">
        <v>6.6</v>
      </c>
      <c r="B35" s="196" t="s">
        <v>229</v>
      </c>
      <c r="C35" s="203">
        <v>4120187</v>
      </c>
      <c r="D35" s="203">
        <v>3522093</v>
      </c>
      <c r="E35" s="207">
        <f>(D35-C35)/C35*100</f>
        <v>-14.516185794479716</v>
      </c>
      <c r="F35" s="216" t="s">
        <v>230</v>
      </c>
    </row>
    <row r="36" spans="1:6" ht="25.5">
      <c r="A36" s="195"/>
      <c r="B36" s="196" t="s">
        <v>231</v>
      </c>
      <c r="C36" s="209">
        <f>SUM(C29:C35)</f>
        <v>13565419</v>
      </c>
      <c r="D36" s="209">
        <f t="shared" ref="D36" si="1">SUM(D29:D35)</f>
        <v>110872892</v>
      </c>
      <c r="E36" s="201"/>
      <c r="F36" s="210"/>
    </row>
    <row r="37" spans="1:6">
      <c r="A37" s="195">
        <v>7</v>
      </c>
      <c r="B37" s="196" t="s">
        <v>232</v>
      </c>
      <c r="C37" s="203">
        <v>0</v>
      </c>
      <c r="D37" s="203">
        <v>0</v>
      </c>
      <c r="E37" s="201"/>
      <c r="F37" s="206"/>
    </row>
    <row r="38" spans="1:6">
      <c r="A38" s="195"/>
      <c r="B38" s="196"/>
      <c r="C38" s="203">
        <v>0</v>
      </c>
      <c r="D38" s="203">
        <v>0</v>
      </c>
      <c r="E38" s="201"/>
      <c r="F38" s="206"/>
    </row>
    <row r="39" spans="1:6">
      <c r="A39" s="195"/>
      <c r="B39" s="196"/>
      <c r="C39" s="203">
        <v>0</v>
      </c>
      <c r="D39" s="203">
        <v>0</v>
      </c>
      <c r="E39" s="201"/>
      <c r="F39" s="206"/>
    </row>
    <row r="40" spans="1:6" ht="30">
      <c r="A40" s="195">
        <v>9.1</v>
      </c>
      <c r="B40" s="196" t="s">
        <v>233</v>
      </c>
      <c r="C40" s="203">
        <v>47652448</v>
      </c>
      <c r="D40" s="203">
        <v>55949009</v>
      </c>
      <c r="E40" s="207">
        <f>(D40-C40)/C40*100</f>
        <v>17.410566189590092</v>
      </c>
      <c r="F40" s="205" t="s">
        <v>234</v>
      </c>
    </row>
    <row r="41" spans="1:6">
      <c r="A41" s="195"/>
      <c r="B41" s="196"/>
      <c r="C41" s="203">
        <v>0</v>
      </c>
      <c r="D41" s="203">
        <v>0</v>
      </c>
      <c r="E41" s="201"/>
      <c r="F41" s="206"/>
    </row>
    <row r="42" spans="1:6" ht="30">
      <c r="A42" s="195">
        <v>10</v>
      </c>
      <c r="B42" s="196" t="s">
        <v>235</v>
      </c>
      <c r="C42" s="203">
        <v>-17442733</v>
      </c>
      <c r="D42" s="203">
        <v>12605846</v>
      </c>
      <c r="E42" s="207">
        <f>(D42-C42)/C42*100</f>
        <v>-172.26990174074211</v>
      </c>
      <c r="F42" s="205" t="s">
        <v>236</v>
      </c>
    </row>
    <row r="43" spans="1:6">
      <c r="A43" s="195">
        <v>11</v>
      </c>
      <c r="B43" s="196" t="s">
        <v>237</v>
      </c>
      <c r="C43" s="209">
        <f>+C40+C36+C28+C17+C16+C14+C9+C42</f>
        <v>70250431</v>
      </c>
      <c r="D43" s="209">
        <f>+D42+D40+D36+D28+D17+D16+D14+D9</f>
        <v>265299370</v>
      </c>
      <c r="E43" s="201"/>
      <c r="F43" s="210"/>
    </row>
    <row r="44" spans="1:6" ht="30">
      <c r="A44" s="195">
        <v>12</v>
      </c>
      <c r="B44" s="196" t="s">
        <v>238</v>
      </c>
      <c r="C44" s="203">
        <v>7416074</v>
      </c>
      <c r="D44" s="203">
        <v>1417353</v>
      </c>
      <c r="E44" s="207">
        <f>(D44-C44)/C44*100</f>
        <v>-80.888095237453129</v>
      </c>
      <c r="F44" s="205" t="s">
        <v>239</v>
      </c>
    </row>
    <row r="45" spans="1:6">
      <c r="A45" s="195">
        <v>13</v>
      </c>
      <c r="B45" s="196" t="s">
        <v>240</v>
      </c>
      <c r="C45" s="209">
        <f>+C43-C44</f>
        <v>62834357</v>
      </c>
      <c r="D45" s="209">
        <f t="shared" ref="D45" si="2">+D43-D44</f>
        <v>263882017</v>
      </c>
      <c r="E45" s="201"/>
      <c r="F45" s="202"/>
    </row>
    <row r="46" spans="1:6" ht="51">
      <c r="A46" s="217">
        <v>14</v>
      </c>
      <c r="B46" s="218" t="s">
        <v>241</v>
      </c>
      <c r="C46" s="201"/>
      <c r="D46" s="201"/>
      <c r="E46" s="201"/>
      <c r="F46" s="202"/>
    </row>
  </sheetData>
  <mergeCells count="4">
    <mergeCell ref="A2:F2"/>
    <mergeCell ref="A3:F3"/>
    <mergeCell ref="B5:F5"/>
    <mergeCell ref="F12:F13"/>
  </mergeCells>
  <pageMargins left="0.51181102362204722" right="0.35433070866141736" top="0.74803149606299213" bottom="0.51181102362204722" header="0.31496062992125984" footer="0.31496062992125984"/>
  <pageSetup paperSize="9" scale="75" orientation="portrait" r:id="rId1"/>
  <rowBreaks count="1" manualBreakCount="1">
    <brk id="37" max="16383" man="1"/>
  </rowBreaks>
</worksheet>
</file>

<file path=xl/worksheets/sheet5.xml><?xml version="1.0" encoding="utf-8"?>
<worksheet xmlns="http://schemas.openxmlformats.org/spreadsheetml/2006/main" xmlns:r="http://schemas.openxmlformats.org/officeDocument/2006/relationships">
  <dimension ref="A1:F46"/>
  <sheetViews>
    <sheetView view="pageBreakPreview" zoomScale="75" zoomScaleNormal="100" zoomScaleSheetLayoutView="75" workbookViewId="0">
      <selection activeCell="D11" sqref="D11"/>
    </sheetView>
  </sheetViews>
  <sheetFormatPr defaultRowHeight="15"/>
  <cols>
    <col min="1" max="1" width="9.1640625" style="246" bestFit="1" customWidth="1"/>
    <col min="2" max="2" width="38.83203125" style="233" bestFit="1" customWidth="1"/>
    <col min="3" max="3" width="19" style="233" customWidth="1"/>
    <col min="4" max="4" width="18.6640625" style="233" customWidth="1"/>
    <col min="5" max="5" width="11.33203125" style="233" customWidth="1"/>
    <col min="6" max="6" width="61.1640625" style="247" customWidth="1"/>
    <col min="7" max="16384" width="9.33203125" style="233"/>
  </cols>
  <sheetData>
    <row r="1" spans="1:6" s="223" customFormat="1">
      <c r="A1" s="221"/>
      <c r="B1" s="222"/>
      <c r="C1" s="222"/>
      <c r="D1" s="222"/>
      <c r="E1" s="222"/>
      <c r="F1" s="222"/>
    </row>
    <row r="2" spans="1:6" s="223" customFormat="1" ht="15.75">
      <c r="A2" s="188" t="s">
        <v>183</v>
      </c>
      <c r="B2" s="224"/>
      <c r="C2" s="224"/>
      <c r="D2" s="224"/>
      <c r="E2" s="224"/>
      <c r="F2" s="224"/>
    </row>
    <row r="3" spans="1:6" s="223" customFormat="1" ht="15.75">
      <c r="A3" s="188" t="s">
        <v>184</v>
      </c>
      <c r="B3" s="188"/>
      <c r="C3" s="188"/>
      <c r="D3" s="188"/>
      <c r="E3" s="188"/>
      <c r="F3" s="188"/>
    </row>
    <row r="4" spans="1:6" s="223" customFormat="1" ht="15.75">
      <c r="A4" s="225"/>
      <c r="B4" s="225"/>
      <c r="C4" s="222"/>
      <c r="D4" s="222"/>
      <c r="E4" s="222"/>
      <c r="F4" s="222"/>
    </row>
    <row r="5" spans="1:6" s="223" customFormat="1" ht="15" customHeight="1">
      <c r="A5" s="226"/>
      <c r="B5" s="227" t="s">
        <v>185</v>
      </c>
      <c r="C5" s="228"/>
      <c r="D5" s="228"/>
      <c r="E5" s="228"/>
      <c r="F5" s="229"/>
    </row>
    <row r="6" spans="1:6" ht="31.5">
      <c r="A6" s="230" t="s">
        <v>186</v>
      </c>
      <c r="B6" s="231" t="s">
        <v>187</v>
      </c>
      <c r="C6" s="230" t="s">
        <v>62</v>
      </c>
      <c r="D6" s="231" t="s">
        <v>76</v>
      </c>
      <c r="E6" s="231" t="s">
        <v>188</v>
      </c>
      <c r="F6" s="232" t="s">
        <v>189</v>
      </c>
    </row>
    <row r="7" spans="1:6" ht="15.75">
      <c r="A7" s="230" t="s">
        <v>190</v>
      </c>
      <c r="B7" s="230">
        <v>1</v>
      </c>
      <c r="C7" s="234"/>
      <c r="D7" s="234"/>
      <c r="E7" s="234"/>
      <c r="F7" s="235"/>
    </row>
    <row r="8" spans="1:6" ht="15.75">
      <c r="A8" s="230" t="s">
        <v>191</v>
      </c>
      <c r="B8" s="231" t="s">
        <v>192</v>
      </c>
      <c r="C8" s="234"/>
      <c r="D8" s="234"/>
      <c r="E8" s="234"/>
      <c r="F8" s="235"/>
    </row>
    <row r="9" spans="1:6" ht="31.5">
      <c r="A9" s="230">
        <v>1</v>
      </c>
      <c r="B9" s="231" t="s">
        <v>193</v>
      </c>
      <c r="C9" s="236">
        <v>4979122</v>
      </c>
      <c r="D9" s="236">
        <v>11860697</v>
      </c>
      <c r="E9" s="237">
        <f>(D9-C9)/C9*100</f>
        <v>138.20860384622026</v>
      </c>
      <c r="F9" s="238" t="s">
        <v>242</v>
      </c>
    </row>
    <row r="10" spans="1:6" ht="15.75">
      <c r="A10" s="230"/>
      <c r="B10" s="231"/>
      <c r="C10" s="236">
        <v>0</v>
      </c>
      <c r="D10" s="236">
        <v>0</v>
      </c>
      <c r="E10" s="234"/>
      <c r="F10" s="238"/>
    </row>
    <row r="11" spans="1:6" ht="15.75">
      <c r="A11" s="230">
        <v>2</v>
      </c>
      <c r="B11" s="231" t="s">
        <v>195</v>
      </c>
      <c r="C11" s="236">
        <v>0</v>
      </c>
      <c r="D11" s="236">
        <v>0</v>
      </c>
      <c r="E11" s="234"/>
      <c r="F11" s="238"/>
    </row>
    <row r="12" spans="1:6" ht="111.75" customHeight="1">
      <c r="A12" s="230">
        <v>2.1</v>
      </c>
      <c r="B12" s="231" t="s">
        <v>196</v>
      </c>
      <c r="C12" s="236">
        <v>6005197</v>
      </c>
      <c r="D12" s="236">
        <v>8029120</v>
      </c>
      <c r="E12" s="237">
        <f>(D12-C12)/C12*100</f>
        <v>33.702857708081851</v>
      </c>
      <c r="F12" s="239" t="s">
        <v>243</v>
      </c>
    </row>
    <row r="13" spans="1:6" ht="111.75" customHeight="1">
      <c r="A13" s="230">
        <v>2.2000000000000002</v>
      </c>
      <c r="B13" s="231" t="s">
        <v>198</v>
      </c>
      <c r="C13" s="236">
        <v>22562367</v>
      </c>
      <c r="D13" s="236">
        <v>37476212</v>
      </c>
      <c r="E13" s="237">
        <f>(D13-C13)/C13*100</f>
        <v>66.100533689572543</v>
      </c>
      <c r="F13" s="240"/>
    </row>
    <row r="14" spans="1:6" ht="31.5">
      <c r="A14" s="230"/>
      <c r="B14" s="231" t="s">
        <v>199</v>
      </c>
      <c r="C14" s="241">
        <f>SUM(C12:C13)</f>
        <v>28567564</v>
      </c>
      <c r="D14" s="241">
        <f t="shared" ref="D14" si="0">SUM(D12:D13)</f>
        <v>45505332</v>
      </c>
      <c r="E14" s="234"/>
      <c r="F14" s="242"/>
    </row>
    <row r="15" spans="1:6" ht="15.75">
      <c r="A15" s="230"/>
      <c r="B15" s="231"/>
      <c r="C15" s="236">
        <v>0</v>
      </c>
      <c r="D15" s="236">
        <v>0</v>
      </c>
      <c r="E15" s="234"/>
      <c r="F15" s="238"/>
    </row>
    <row r="16" spans="1:6" ht="174.75" customHeight="1">
      <c r="A16" s="230">
        <v>3</v>
      </c>
      <c r="B16" s="231" t="s">
        <v>200</v>
      </c>
      <c r="C16" s="236">
        <v>12177763</v>
      </c>
      <c r="D16" s="236">
        <v>17122895</v>
      </c>
      <c r="E16" s="237">
        <f>(D16-C16)/C16*100</f>
        <v>40.607885044240064</v>
      </c>
      <c r="F16" s="243" t="s">
        <v>244</v>
      </c>
    </row>
    <row r="17" spans="1:6" ht="24" customHeight="1">
      <c r="A17" s="230">
        <v>4</v>
      </c>
      <c r="B17" s="231" t="s">
        <v>202</v>
      </c>
      <c r="C17" s="236">
        <v>15319552</v>
      </c>
      <c r="D17" s="236">
        <v>15642662</v>
      </c>
      <c r="E17" s="237">
        <f>(D17-C17)/C17*100</f>
        <v>2.1091347840981252</v>
      </c>
      <c r="F17" s="238" t="s">
        <v>245</v>
      </c>
    </row>
    <row r="18" spans="1:6" ht="15.75">
      <c r="A18" s="230"/>
      <c r="B18" s="231"/>
      <c r="C18" s="236">
        <v>0</v>
      </c>
      <c r="D18" s="236">
        <v>0</v>
      </c>
      <c r="E18" s="234"/>
      <c r="F18" s="238"/>
    </row>
    <row r="19" spans="1:6" ht="15.75">
      <c r="A19" s="230">
        <v>5</v>
      </c>
      <c r="B19" s="231" t="s">
        <v>204</v>
      </c>
      <c r="C19" s="236">
        <v>0</v>
      </c>
      <c r="D19" s="236">
        <v>0</v>
      </c>
      <c r="E19" s="234"/>
      <c r="F19" s="238"/>
    </row>
    <row r="20" spans="1:6" ht="96.75" customHeight="1">
      <c r="A20" s="230">
        <v>5.0999999999999996</v>
      </c>
      <c r="B20" s="231" t="s">
        <v>205</v>
      </c>
      <c r="C20" s="236">
        <v>12570821</v>
      </c>
      <c r="D20" s="236">
        <v>14643929</v>
      </c>
      <c r="E20" s="237">
        <f>(D20-C20)/C20*100</f>
        <v>16.491428841441621</v>
      </c>
      <c r="F20" s="238" t="s">
        <v>246</v>
      </c>
    </row>
    <row r="21" spans="1:6" ht="42.75" customHeight="1">
      <c r="A21" s="230">
        <v>5.2</v>
      </c>
      <c r="B21" s="231" t="s">
        <v>207</v>
      </c>
      <c r="C21" s="236">
        <v>1729997</v>
      </c>
      <c r="D21" s="236">
        <v>5910110</v>
      </c>
      <c r="E21" s="237">
        <f>(D21-C21)/C21*100</f>
        <v>241.62544790540102</v>
      </c>
      <c r="F21" s="238" t="s">
        <v>247</v>
      </c>
    </row>
    <row r="22" spans="1:6" ht="64.5" customHeight="1">
      <c r="A22" s="230">
        <v>5.3</v>
      </c>
      <c r="B22" s="231" t="s">
        <v>209</v>
      </c>
      <c r="C22" s="236">
        <v>6529840</v>
      </c>
      <c r="D22" s="236">
        <v>8401550</v>
      </c>
      <c r="E22" s="237">
        <f>(D22-C22)/C22*100</f>
        <v>28.663948886955883</v>
      </c>
      <c r="F22" s="238" t="s">
        <v>248</v>
      </c>
    </row>
    <row r="23" spans="1:6" ht="31.5">
      <c r="A23" s="230">
        <v>5.4</v>
      </c>
      <c r="B23" s="231" t="s">
        <v>211</v>
      </c>
      <c r="C23" s="236">
        <v>3401717</v>
      </c>
      <c r="D23" s="236">
        <v>3531795</v>
      </c>
      <c r="E23" s="237">
        <f>(D23-C23)/C23*100</f>
        <v>3.8238924637175877</v>
      </c>
      <c r="F23" s="238" t="s">
        <v>245</v>
      </c>
    </row>
    <row r="24" spans="1:6" ht="45">
      <c r="A24" s="230">
        <v>5.5</v>
      </c>
      <c r="B24" s="231" t="s">
        <v>213</v>
      </c>
      <c r="C24" s="236">
        <v>583247</v>
      </c>
      <c r="D24" s="236">
        <v>1308412</v>
      </c>
      <c r="E24" s="237">
        <f>(D24-C24)/C24*100</f>
        <v>124.33240119537692</v>
      </c>
      <c r="F24" s="238" t="s">
        <v>249</v>
      </c>
    </row>
    <row r="25" spans="1:6" ht="15.75">
      <c r="A25" s="230">
        <v>5.6</v>
      </c>
      <c r="B25" s="231" t="s">
        <v>215</v>
      </c>
      <c r="C25" s="236">
        <v>0</v>
      </c>
      <c r="D25" s="236">
        <v>0</v>
      </c>
      <c r="E25" s="234"/>
      <c r="F25" s="238"/>
    </row>
    <row r="26" spans="1:6" ht="15.75">
      <c r="A26" s="230">
        <v>5.7</v>
      </c>
      <c r="B26" s="231" t="s">
        <v>216</v>
      </c>
      <c r="C26" s="236">
        <v>12000</v>
      </c>
      <c r="D26" s="236">
        <v>6750</v>
      </c>
      <c r="E26" s="237">
        <f>(D26-C26)/C26*100</f>
        <v>-43.75</v>
      </c>
      <c r="F26" s="238" t="s">
        <v>250</v>
      </c>
    </row>
    <row r="27" spans="1:6" ht="6" customHeight="1">
      <c r="A27" s="230" t="s">
        <v>190</v>
      </c>
      <c r="B27" s="231" t="s">
        <v>190</v>
      </c>
      <c r="C27" s="236">
        <v>0</v>
      </c>
      <c r="D27" s="236">
        <v>0</v>
      </c>
      <c r="E27" s="234"/>
      <c r="F27" s="238"/>
    </row>
    <row r="28" spans="1:6" ht="31.5">
      <c r="A28" s="230"/>
      <c r="B28" s="231" t="s">
        <v>218</v>
      </c>
      <c r="C28" s="241">
        <f t="shared" ref="C28:D28" si="1">SUM(C19:C27)</f>
        <v>24827622</v>
      </c>
      <c r="D28" s="241">
        <f t="shared" si="1"/>
        <v>33802546</v>
      </c>
      <c r="E28" s="234"/>
      <c r="F28" s="242"/>
    </row>
    <row r="29" spans="1:6" ht="15.75">
      <c r="A29" s="230">
        <v>6</v>
      </c>
      <c r="B29" s="231" t="s">
        <v>219</v>
      </c>
      <c r="C29" s="236">
        <v>0</v>
      </c>
      <c r="D29" s="236">
        <v>0</v>
      </c>
      <c r="E29" s="234"/>
      <c r="F29" s="238"/>
    </row>
    <row r="30" spans="1:6" ht="31.5">
      <c r="A30" s="230" t="s">
        <v>220</v>
      </c>
      <c r="B30" s="231" t="s">
        <v>221</v>
      </c>
      <c r="C30" s="236">
        <v>100315314</v>
      </c>
      <c r="D30" s="236">
        <v>93070704</v>
      </c>
      <c r="E30" s="237">
        <f>(D30-C30)/C30*100</f>
        <v>-7.2218385320510485</v>
      </c>
      <c r="F30" s="244" t="s">
        <v>251</v>
      </c>
    </row>
    <row r="31" spans="1:6" ht="57" customHeight="1">
      <c r="A31" s="230">
        <v>6.2</v>
      </c>
      <c r="B31" s="231" t="s">
        <v>223</v>
      </c>
      <c r="C31" s="236">
        <v>5796646</v>
      </c>
      <c r="D31" s="236">
        <v>4600297</v>
      </c>
      <c r="E31" s="237">
        <f>(D31-C31)/C31*100</f>
        <v>-20.638641724887115</v>
      </c>
      <c r="F31" s="238" t="s">
        <v>252</v>
      </c>
    </row>
    <row r="32" spans="1:6" ht="58.5" customHeight="1">
      <c r="A32" s="230">
        <v>6.3</v>
      </c>
      <c r="B32" s="231" t="s">
        <v>225</v>
      </c>
      <c r="C32" s="236">
        <v>1238839</v>
      </c>
      <c r="D32" s="236">
        <v>986343</v>
      </c>
      <c r="E32" s="237">
        <f>(D32-C32)/C32*100</f>
        <v>-20.381663799735076</v>
      </c>
      <c r="F32" s="238" t="s">
        <v>253</v>
      </c>
    </row>
    <row r="33" spans="1:6" ht="15.75">
      <c r="A33" s="230">
        <v>6.4</v>
      </c>
      <c r="B33" s="231" t="s">
        <v>227</v>
      </c>
      <c r="C33" s="236">
        <v>0</v>
      </c>
      <c r="D33" s="236">
        <v>0</v>
      </c>
      <c r="E33" s="234"/>
      <c r="F33" s="236"/>
    </row>
    <row r="34" spans="1:6" ht="15.75">
      <c r="A34" s="230">
        <v>6.5</v>
      </c>
      <c r="B34" s="231" t="s">
        <v>228</v>
      </c>
      <c r="C34" s="236">
        <v>0</v>
      </c>
      <c r="D34" s="236">
        <v>0</v>
      </c>
      <c r="E34" s="234"/>
      <c r="F34" s="236"/>
    </row>
    <row r="35" spans="1:6" ht="74.25" customHeight="1">
      <c r="A35" s="230">
        <v>6.6</v>
      </c>
      <c r="B35" s="231" t="s">
        <v>229</v>
      </c>
      <c r="C35" s="236">
        <v>3522093</v>
      </c>
      <c r="D35" s="236">
        <v>6390391</v>
      </c>
      <c r="E35" s="237">
        <f>(D35-C35)/C35*100</f>
        <v>81.437315823290305</v>
      </c>
      <c r="F35" s="238" t="s">
        <v>254</v>
      </c>
    </row>
    <row r="36" spans="1:6" ht="15.75">
      <c r="A36" s="230"/>
      <c r="B36" s="231" t="s">
        <v>231</v>
      </c>
      <c r="C36" s="241">
        <f t="shared" ref="C36:D36" si="2">SUM(C29:C35)</f>
        <v>110872892</v>
      </c>
      <c r="D36" s="241">
        <f t="shared" si="2"/>
        <v>105047735</v>
      </c>
      <c r="E36" s="237">
        <f>(D36-C36)/C36*100</f>
        <v>-5.2539055263391168</v>
      </c>
      <c r="F36" s="242"/>
    </row>
    <row r="37" spans="1:6" ht="15.75">
      <c r="A37" s="230">
        <v>7</v>
      </c>
      <c r="B37" s="231" t="s">
        <v>232</v>
      </c>
      <c r="C37" s="236">
        <v>0</v>
      </c>
      <c r="D37" s="236">
        <v>0</v>
      </c>
      <c r="E37" s="234"/>
      <c r="F37" s="238"/>
    </row>
    <row r="38" spans="1:6" ht="15.75">
      <c r="A38" s="230"/>
      <c r="B38" s="231"/>
      <c r="C38" s="236">
        <v>0</v>
      </c>
      <c r="D38" s="236">
        <v>0</v>
      </c>
      <c r="E38" s="234"/>
      <c r="F38" s="238"/>
    </row>
    <row r="39" spans="1:6" ht="15.75">
      <c r="A39" s="230"/>
      <c r="B39" s="231"/>
      <c r="C39" s="236">
        <v>0</v>
      </c>
      <c r="D39" s="236">
        <v>0</v>
      </c>
      <c r="E39" s="234"/>
      <c r="F39" s="238"/>
    </row>
    <row r="40" spans="1:6" ht="31.5">
      <c r="A40" s="230">
        <v>9.1</v>
      </c>
      <c r="B40" s="231" t="s">
        <v>233</v>
      </c>
      <c r="C40" s="236">
        <v>55949009</v>
      </c>
      <c r="D40" s="236">
        <v>57987157</v>
      </c>
      <c r="E40" s="237">
        <f>(D40-C40)/C40*100</f>
        <v>3.6428670255803821</v>
      </c>
      <c r="F40" s="238" t="s">
        <v>255</v>
      </c>
    </row>
    <row r="41" spans="1:6" ht="15.75">
      <c r="A41" s="230"/>
      <c r="B41" s="231"/>
      <c r="C41" s="236">
        <v>0</v>
      </c>
      <c r="D41" s="236">
        <v>0</v>
      </c>
      <c r="E41" s="234"/>
      <c r="F41" s="238"/>
    </row>
    <row r="42" spans="1:6" ht="87" customHeight="1">
      <c r="A42" s="230">
        <v>10</v>
      </c>
      <c r="B42" s="231" t="s">
        <v>235</v>
      </c>
      <c r="C42" s="236">
        <v>12605846</v>
      </c>
      <c r="D42" s="236">
        <v>24911956</v>
      </c>
      <c r="E42" s="237">
        <f>(D42-C42)/C42*100</f>
        <v>97.622246059487011</v>
      </c>
      <c r="F42" s="238" t="s">
        <v>256</v>
      </c>
    </row>
    <row r="43" spans="1:6" ht="15.75">
      <c r="A43" s="230">
        <v>11</v>
      </c>
      <c r="B43" s="231" t="s">
        <v>237</v>
      </c>
      <c r="C43" s="241">
        <f>+C42+C40+C36+C28+C17+C16+C14+C9</f>
        <v>265299370</v>
      </c>
      <c r="D43" s="241">
        <f t="shared" ref="D43" si="3">+D40+D36+D28+D17+D16+D14+D9+D42</f>
        <v>311880980</v>
      </c>
      <c r="E43" s="234"/>
      <c r="F43" s="242"/>
    </row>
    <row r="44" spans="1:6" ht="68.25" customHeight="1">
      <c r="A44" s="230">
        <v>12</v>
      </c>
      <c r="B44" s="231" t="s">
        <v>238</v>
      </c>
      <c r="C44" s="236">
        <v>1417353</v>
      </c>
      <c r="D44" s="236">
        <v>2843506</v>
      </c>
      <c r="E44" s="237">
        <f>(D44-C44)/C44*100</f>
        <v>100.62087567458495</v>
      </c>
      <c r="F44" s="238" t="s">
        <v>257</v>
      </c>
    </row>
    <row r="45" spans="1:6" ht="15.75">
      <c r="A45" s="230">
        <v>13</v>
      </c>
      <c r="B45" s="231" t="s">
        <v>240</v>
      </c>
      <c r="C45" s="241">
        <f t="shared" ref="C45:D45" si="4">+C43-C44</f>
        <v>263882017</v>
      </c>
      <c r="D45" s="241">
        <f t="shared" si="4"/>
        <v>309037474</v>
      </c>
      <c r="E45" s="234"/>
      <c r="F45" s="242"/>
    </row>
    <row r="46" spans="1:6" ht="60">
      <c r="A46" s="245">
        <v>14</v>
      </c>
      <c r="B46" s="243" t="s">
        <v>241</v>
      </c>
      <c r="C46" s="234"/>
      <c r="D46" s="234"/>
      <c r="E46" s="234"/>
      <c r="F46" s="235"/>
    </row>
  </sheetData>
  <mergeCells count="4">
    <mergeCell ref="A2:F2"/>
    <mergeCell ref="A3:F3"/>
    <mergeCell ref="B5:F5"/>
    <mergeCell ref="F12:F13"/>
  </mergeCells>
  <pageMargins left="0.43307086614173229" right="0.23622047244094491" top="0.74803149606299213" bottom="0.55118110236220474" header="0.31496062992125984" footer="0.31496062992125984"/>
  <pageSetup paperSize="9" scale="71" orientation="portrait" horizontalDpi="300" verticalDpi="300" r:id="rId1"/>
  <rowBreaks count="1" manualBreakCount="1">
    <brk id="28" max="5" man="1"/>
  </rowBreaks>
</worksheet>
</file>

<file path=xl/worksheets/sheet6.xml><?xml version="1.0" encoding="utf-8"?>
<worksheet xmlns="http://schemas.openxmlformats.org/spreadsheetml/2006/main" xmlns:r="http://schemas.openxmlformats.org/officeDocument/2006/relationships">
  <dimension ref="A1:F46"/>
  <sheetViews>
    <sheetView view="pageBreakPreview" zoomScale="75" zoomScaleNormal="100" zoomScaleSheetLayoutView="75" workbookViewId="0">
      <selection activeCell="D11" sqref="D11"/>
    </sheetView>
  </sheetViews>
  <sheetFormatPr defaultRowHeight="15"/>
  <cols>
    <col min="1" max="1" width="7.83203125" style="263" customWidth="1"/>
    <col min="2" max="2" width="31.83203125" style="249" customWidth="1"/>
    <col min="3" max="3" width="18" style="249" customWidth="1"/>
    <col min="4" max="4" width="17" style="249" customWidth="1"/>
    <col min="5" max="5" width="12.1640625" style="249" customWidth="1"/>
    <col min="6" max="6" width="60.1640625" style="264" customWidth="1"/>
    <col min="7" max="16384" width="9.33203125" style="249"/>
  </cols>
  <sheetData>
    <row r="1" spans="1:6" s="248" customFormat="1" ht="12.75">
      <c r="A1" s="186"/>
      <c r="B1" s="186"/>
      <c r="C1" s="186"/>
      <c r="D1" s="186"/>
      <c r="E1" s="186"/>
      <c r="F1" s="186"/>
    </row>
    <row r="2" spans="1:6" s="248" customFormat="1" ht="15.75">
      <c r="A2" s="188" t="s">
        <v>183</v>
      </c>
      <c r="B2" s="188"/>
      <c r="C2" s="188"/>
      <c r="D2" s="188"/>
      <c r="E2" s="188"/>
      <c r="F2" s="188"/>
    </row>
    <row r="3" spans="1:6" s="248" customFormat="1">
      <c r="A3" s="189" t="s">
        <v>184</v>
      </c>
      <c r="B3" s="189"/>
      <c r="C3" s="189"/>
      <c r="D3" s="189"/>
      <c r="E3" s="189"/>
      <c r="F3" s="189"/>
    </row>
    <row r="4" spans="1:6" s="248" customFormat="1">
      <c r="A4" s="190"/>
      <c r="B4" s="190"/>
      <c r="C4" s="186"/>
      <c r="D4" s="186"/>
      <c r="E4" s="186"/>
      <c r="F4" s="186"/>
    </row>
    <row r="5" spans="1:6" s="248" customFormat="1" ht="15" customHeight="1">
      <c r="A5" s="190"/>
      <c r="B5" s="189" t="s">
        <v>185</v>
      </c>
      <c r="C5" s="189"/>
      <c r="D5" s="189"/>
      <c r="E5" s="189"/>
      <c r="F5" s="189"/>
    </row>
    <row r="6" spans="1:6" ht="28.5" customHeight="1">
      <c r="A6" s="195" t="s">
        <v>186</v>
      </c>
      <c r="B6" s="195" t="s">
        <v>187</v>
      </c>
      <c r="C6" s="195" t="s">
        <v>76</v>
      </c>
      <c r="D6" s="195" t="s">
        <v>63</v>
      </c>
      <c r="E6" s="195" t="s">
        <v>188</v>
      </c>
      <c r="F6" s="195" t="s">
        <v>189</v>
      </c>
    </row>
    <row r="7" spans="1:6">
      <c r="A7" s="195" t="s">
        <v>190</v>
      </c>
      <c r="B7" s="195">
        <v>1</v>
      </c>
      <c r="C7" s="250"/>
      <c r="D7" s="250"/>
      <c r="E7" s="250"/>
      <c r="F7" s="251"/>
    </row>
    <row r="8" spans="1:6" ht="25.5">
      <c r="A8" s="195" t="s">
        <v>191</v>
      </c>
      <c r="B8" s="196" t="s">
        <v>192</v>
      </c>
      <c r="C8" s="250"/>
      <c r="D8" s="250"/>
      <c r="E8" s="250"/>
      <c r="F8" s="251"/>
    </row>
    <row r="9" spans="1:6" ht="63" customHeight="1">
      <c r="A9" s="195">
        <v>1</v>
      </c>
      <c r="B9" s="196" t="s">
        <v>193</v>
      </c>
      <c r="C9" s="252">
        <v>11860697</v>
      </c>
      <c r="D9" s="252">
        <v>3986305</v>
      </c>
      <c r="E9" s="253">
        <f>(D9-C9)/C9*100</f>
        <v>-66.390634547025357</v>
      </c>
      <c r="F9" s="205" t="s">
        <v>258</v>
      </c>
    </row>
    <row r="10" spans="1:6">
      <c r="A10" s="195"/>
      <c r="B10" s="196"/>
      <c r="C10" s="252">
        <v>0</v>
      </c>
      <c r="D10" s="252">
        <v>0</v>
      </c>
      <c r="E10" s="250"/>
      <c r="F10" s="205"/>
    </row>
    <row r="11" spans="1:6">
      <c r="A11" s="195">
        <v>2</v>
      </c>
      <c r="B11" s="196" t="s">
        <v>195</v>
      </c>
      <c r="C11" s="252">
        <v>0</v>
      </c>
      <c r="D11" s="252">
        <v>0</v>
      </c>
      <c r="E11" s="250"/>
      <c r="F11" s="205"/>
    </row>
    <row r="12" spans="1:6" ht="100.5" customHeight="1">
      <c r="A12" s="195">
        <v>2.1</v>
      </c>
      <c r="B12" s="196" t="s">
        <v>196</v>
      </c>
      <c r="C12" s="252">
        <v>8029120</v>
      </c>
      <c r="D12" s="252">
        <v>10319350</v>
      </c>
      <c r="E12" s="253">
        <f>(D12-C12)/C12*100</f>
        <v>28.524047467219322</v>
      </c>
      <c r="F12" s="254" t="s">
        <v>259</v>
      </c>
    </row>
    <row r="13" spans="1:6" ht="101.25" customHeight="1">
      <c r="A13" s="195">
        <v>2.2000000000000002</v>
      </c>
      <c r="B13" s="196" t="s">
        <v>198</v>
      </c>
      <c r="C13" s="252">
        <v>37476212</v>
      </c>
      <c r="D13" s="252">
        <v>59083738</v>
      </c>
      <c r="E13" s="253">
        <f>(D13-C13)/C13*100</f>
        <v>57.656643633033134</v>
      </c>
      <c r="F13" s="255"/>
    </row>
    <row r="14" spans="1:6" ht="25.5">
      <c r="A14" s="195"/>
      <c r="B14" s="196" t="s">
        <v>199</v>
      </c>
      <c r="C14" s="256">
        <f t="shared" ref="C14:D14" si="0">SUM(C12:C13)</f>
        <v>45505332</v>
      </c>
      <c r="D14" s="256">
        <f t="shared" si="0"/>
        <v>69403088</v>
      </c>
      <c r="E14" s="250"/>
      <c r="F14" s="257"/>
    </row>
    <row r="15" spans="1:6">
      <c r="A15" s="195"/>
      <c r="B15" s="196"/>
      <c r="C15" s="252">
        <v>0</v>
      </c>
      <c r="D15" s="252">
        <v>0</v>
      </c>
      <c r="E15" s="250"/>
      <c r="F15" s="205"/>
    </row>
    <row r="16" spans="1:6" ht="186" customHeight="1">
      <c r="A16" s="195">
        <v>3</v>
      </c>
      <c r="B16" s="196" t="s">
        <v>200</v>
      </c>
      <c r="C16" s="252">
        <v>17122895</v>
      </c>
      <c r="D16" s="252">
        <v>24530883</v>
      </c>
      <c r="E16" s="253">
        <f>(D16-C16)/C16*100</f>
        <v>43.263642041839304</v>
      </c>
      <c r="F16" s="258" t="s">
        <v>260</v>
      </c>
    </row>
    <row r="17" spans="1:6" ht="60">
      <c r="A17" s="195">
        <v>4</v>
      </c>
      <c r="B17" s="196" t="s">
        <v>202</v>
      </c>
      <c r="C17" s="252">
        <v>15642662</v>
      </c>
      <c r="D17" s="252">
        <v>19529409</v>
      </c>
      <c r="E17" s="253">
        <f>(D17-C17)/C17*100</f>
        <v>24.847094439552553</v>
      </c>
      <c r="F17" s="205" t="s">
        <v>261</v>
      </c>
    </row>
    <row r="18" spans="1:6">
      <c r="A18" s="195"/>
      <c r="B18" s="196"/>
      <c r="C18" s="252">
        <v>0</v>
      </c>
      <c r="D18" s="252">
        <v>0</v>
      </c>
      <c r="E18" s="250"/>
      <c r="F18" s="205"/>
    </row>
    <row r="19" spans="1:6">
      <c r="A19" s="195">
        <v>5</v>
      </c>
      <c r="B19" s="196" t="s">
        <v>204</v>
      </c>
      <c r="C19" s="252">
        <v>0</v>
      </c>
      <c r="D19" s="252">
        <v>0</v>
      </c>
      <c r="E19" s="250"/>
      <c r="F19" s="205"/>
    </row>
    <row r="20" spans="1:6" ht="75">
      <c r="A20" s="195">
        <v>5.0999999999999996</v>
      </c>
      <c r="B20" s="196" t="s">
        <v>205</v>
      </c>
      <c r="C20" s="252">
        <v>14643929</v>
      </c>
      <c r="D20" s="252">
        <v>11091921</v>
      </c>
      <c r="E20" s="253">
        <f>(D20-C20)/C20*100</f>
        <v>-24.255840082262075</v>
      </c>
      <c r="F20" s="205" t="s">
        <v>262</v>
      </c>
    </row>
    <row r="21" spans="1:6" ht="45">
      <c r="A21" s="195">
        <v>5.2</v>
      </c>
      <c r="B21" s="196" t="s">
        <v>207</v>
      </c>
      <c r="C21" s="252">
        <v>5910110</v>
      </c>
      <c r="D21" s="252">
        <v>3048488</v>
      </c>
      <c r="E21" s="253">
        <f>(D21-C21)/C21*100</f>
        <v>-48.419098798499519</v>
      </c>
      <c r="F21" s="205" t="s">
        <v>263</v>
      </c>
    </row>
    <row r="22" spans="1:6" ht="30">
      <c r="A22" s="195">
        <v>5.3</v>
      </c>
      <c r="B22" s="196" t="s">
        <v>209</v>
      </c>
      <c r="C22" s="252">
        <v>8401550</v>
      </c>
      <c r="D22" s="252">
        <v>7385862</v>
      </c>
      <c r="E22" s="253">
        <f>(D22-C22)/C22*100</f>
        <v>-12.089293047116307</v>
      </c>
      <c r="F22" s="205" t="s">
        <v>264</v>
      </c>
    </row>
    <row r="23" spans="1:6" ht="38.25">
      <c r="A23" s="195">
        <v>5.4</v>
      </c>
      <c r="B23" s="196" t="s">
        <v>211</v>
      </c>
      <c r="C23" s="252">
        <v>3531795</v>
      </c>
      <c r="D23" s="252">
        <v>3488812</v>
      </c>
      <c r="E23" s="253">
        <f>(D23-C23)/C23*100</f>
        <v>-1.2170298672488069</v>
      </c>
      <c r="F23" s="205" t="s">
        <v>245</v>
      </c>
    </row>
    <row r="24" spans="1:6">
      <c r="A24" s="195">
        <v>5.5</v>
      </c>
      <c r="B24" s="196" t="s">
        <v>213</v>
      </c>
      <c r="C24" s="252">
        <v>1308412</v>
      </c>
      <c r="D24" s="252">
        <v>1421614</v>
      </c>
      <c r="E24" s="253">
        <f>(D24-C24)/C24*100</f>
        <v>8.6518619517399706</v>
      </c>
      <c r="F24" s="205" t="s">
        <v>245</v>
      </c>
    </row>
    <row r="25" spans="1:6">
      <c r="A25" s="195">
        <v>5.6</v>
      </c>
      <c r="B25" s="196" t="s">
        <v>215</v>
      </c>
      <c r="C25" s="252">
        <v>0</v>
      </c>
      <c r="D25" s="252">
        <v>0</v>
      </c>
      <c r="E25" s="250"/>
      <c r="F25" s="205"/>
    </row>
    <row r="26" spans="1:6">
      <c r="A26" s="195">
        <v>5.7</v>
      </c>
      <c r="B26" s="196" t="s">
        <v>216</v>
      </c>
      <c r="C26" s="252">
        <v>6750</v>
      </c>
      <c r="D26" s="252">
        <v>0</v>
      </c>
      <c r="E26" s="253">
        <f>(D26-C26)/C26*100</f>
        <v>-100</v>
      </c>
      <c r="F26" s="205" t="s">
        <v>250</v>
      </c>
    </row>
    <row r="27" spans="1:6">
      <c r="A27" s="195" t="s">
        <v>190</v>
      </c>
      <c r="B27" s="196" t="s">
        <v>190</v>
      </c>
      <c r="C27" s="252">
        <v>0</v>
      </c>
      <c r="D27" s="252">
        <v>0</v>
      </c>
      <c r="E27" s="250"/>
      <c r="F27" s="205"/>
    </row>
    <row r="28" spans="1:6" ht="25.5">
      <c r="A28" s="195"/>
      <c r="B28" s="196" t="s">
        <v>218</v>
      </c>
      <c r="C28" s="256">
        <f t="shared" ref="C28:D28" si="1">SUM(C19:C27)</f>
        <v>33802546</v>
      </c>
      <c r="D28" s="256">
        <f t="shared" si="1"/>
        <v>26436697</v>
      </c>
      <c r="E28" s="250"/>
      <c r="F28" s="257"/>
    </row>
    <row r="29" spans="1:6">
      <c r="A29" s="195">
        <v>6</v>
      </c>
      <c r="B29" s="196" t="s">
        <v>219</v>
      </c>
      <c r="C29" s="252">
        <v>0</v>
      </c>
      <c r="D29" s="252">
        <v>0</v>
      </c>
      <c r="E29" s="250"/>
      <c r="F29" s="205"/>
    </row>
    <row r="30" spans="1:6" ht="25.5">
      <c r="A30" s="195" t="s">
        <v>220</v>
      </c>
      <c r="B30" s="196" t="s">
        <v>221</v>
      </c>
      <c r="C30" s="252">
        <v>93070704</v>
      </c>
      <c r="D30" s="252">
        <v>89914052</v>
      </c>
      <c r="E30" s="253">
        <f>(D30-C30)/C30*100</f>
        <v>-3.3916709171986059</v>
      </c>
      <c r="F30" s="252" t="s">
        <v>265</v>
      </c>
    </row>
    <row r="31" spans="1:6" ht="38.25">
      <c r="A31" s="195">
        <v>6.2</v>
      </c>
      <c r="B31" s="196" t="s">
        <v>223</v>
      </c>
      <c r="C31" s="252">
        <v>4600297</v>
      </c>
      <c r="D31" s="252">
        <v>7737144</v>
      </c>
      <c r="E31" s="253">
        <f>(D31-C31)/C31*100</f>
        <v>68.187923518851065</v>
      </c>
      <c r="F31" s="259" t="s">
        <v>266</v>
      </c>
    </row>
    <row r="32" spans="1:6" ht="37.5">
      <c r="A32" s="195">
        <v>6.3</v>
      </c>
      <c r="B32" s="196" t="s">
        <v>225</v>
      </c>
      <c r="C32" s="252">
        <v>986343</v>
      </c>
      <c r="D32" s="252">
        <v>161125</v>
      </c>
      <c r="E32" s="253">
        <f>(D32-C32)/C32*100</f>
        <v>-83.664404776026188</v>
      </c>
      <c r="F32" s="260" t="s">
        <v>267</v>
      </c>
    </row>
    <row r="33" spans="1:6">
      <c r="A33" s="195">
        <v>6.4</v>
      </c>
      <c r="B33" s="196" t="s">
        <v>227</v>
      </c>
      <c r="C33" s="252">
        <v>0</v>
      </c>
      <c r="D33" s="252">
        <v>0</v>
      </c>
      <c r="E33" s="250"/>
      <c r="F33" s="252"/>
    </row>
    <row r="34" spans="1:6">
      <c r="A34" s="195">
        <v>6.5</v>
      </c>
      <c r="B34" s="196" t="s">
        <v>228</v>
      </c>
      <c r="C34" s="252">
        <v>0</v>
      </c>
      <c r="D34" s="252">
        <v>0</v>
      </c>
      <c r="E34" s="250"/>
      <c r="F34" s="252"/>
    </row>
    <row r="35" spans="1:6" ht="30">
      <c r="A35" s="195">
        <v>6.6</v>
      </c>
      <c r="B35" s="196" t="s">
        <v>229</v>
      </c>
      <c r="C35" s="252">
        <v>6390391</v>
      </c>
      <c r="D35" s="252">
        <v>7353884</v>
      </c>
      <c r="E35" s="253">
        <f>(D35-C35)/C35*100</f>
        <v>15.077215150058892</v>
      </c>
      <c r="F35" s="252" t="s">
        <v>268</v>
      </c>
    </row>
    <row r="36" spans="1:6" ht="25.5">
      <c r="A36" s="195"/>
      <c r="B36" s="196" t="s">
        <v>231</v>
      </c>
      <c r="C36" s="256">
        <f t="shared" ref="C36:D36" si="2">SUM(C29:C35)</f>
        <v>105047735</v>
      </c>
      <c r="D36" s="256">
        <f t="shared" si="2"/>
        <v>105166205</v>
      </c>
      <c r="E36" s="253">
        <f>(D36-C36)/C36*100</f>
        <v>0.11277730071952527</v>
      </c>
      <c r="F36" s="257"/>
    </row>
    <row r="37" spans="1:6">
      <c r="A37" s="195">
        <v>7</v>
      </c>
      <c r="B37" s="196" t="s">
        <v>232</v>
      </c>
      <c r="C37" s="252">
        <v>0</v>
      </c>
      <c r="D37" s="252">
        <v>0</v>
      </c>
      <c r="E37" s="250"/>
      <c r="F37" s="205"/>
    </row>
    <row r="38" spans="1:6">
      <c r="A38" s="195"/>
      <c r="B38" s="196"/>
      <c r="C38" s="252">
        <v>0</v>
      </c>
      <c r="D38" s="252">
        <v>0</v>
      </c>
      <c r="E38" s="250"/>
      <c r="F38" s="205"/>
    </row>
    <row r="39" spans="1:6">
      <c r="A39" s="195"/>
      <c r="B39" s="196"/>
      <c r="C39" s="252">
        <v>0</v>
      </c>
      <c r="D39" s="252">
        <v>0</v>
      </c>
      <c r="E39" s="250"/>
      <c r="F39" s="205"/>
    </row>
    <row r="40" spans="1:6" ht="30">
      <c r="A40" s="195">
        <v>9.1</v>
      </c>
      <c r="B40" s="196" t="s">
        <v>233</v>
      </c>
      <c r="C40" s="252">
        <v>57987157</v>
      </c>
      <c r="D40" s="252">
        <v>60633715</v>
      </c>
      <c r="E40" s="253">
        <f>(D40-C40)/C40*100</f>
        <v>4.564041654947836</v>
      </c>
      <c r="F40" s="205" t="s">
        <v>269</v>
      </c>
    </row>
    <row r="41" spans="1:6">
      <c r="A41" s="195"/>
      <c r="B41" s="196"/>
      <c r="C41" s="252">
        <v>0</v>
      </c>
      <c r="D41" s="252">
        <v>0</v>
      </c>
      <c r="E41" s="250"/>
      <c r="F41" s="205"/>
    </row>
    <row r="42" spans="1:6" ht="93.75" customHeight="1">
      <c r="A42" s="195">
        <v>10</v>
      </c>
      <c r="B42" s="196" t="s">
        <v>235</v>
      </c>
      <c r="C42" s="252">
        <v>24911956</v>
      </c>
      <c r="D42" s="252">
        <v>9130610</v>
      </c>
      <c r="E42" s="253">
        <f>(D42-C42)/C42*100</f>
        <v>-63.348482150498342</v>
      </c>
      <c r="F42" s="261" t="s">
        <v>270</v>
      </c>
    </row>
    <row r="43" spans="1:6">
      <c r="A43" s="195">
        <v>11</v>
      </c>
      <c r="B43" s="196" t="s">
        <v>237</v>
      </c>
      <c r="C43" s="256">
        <f t="shared" ref="C43:D43" si="3">+C40+C36+C28+C17+C16+C14+C9+C42</f>
        <v>311880980</v>
      </c>
      <c r="D43" s="256">
        <f t="shared" si="3"/>
        <v>318816912</v>
      </c>
      <c r="E43" s="250"/>
      <c r="F43" s="257"/>
    </row>
    <row r="44" spans="1:6" ht="81" customHeight="1">
      <c r="A44" s="195">
        <v>12</v>
      </c>
      <c r="B44" s="196" t="s">
        <v>238</v>
      </c>
      <c r="C44" s="252">
        <v>2843506</v>
      </c>
      <c r="D44" s="252">
        <v>4569480</v>
      </c>
      <c r="E44" s="253">
        <f>(D44-C44)/C44*100</f>
        <v>60.698799299175036</v>
      </c>
      <c r="F44" s="261" t="s">
        <v>271</v>
      </c>
    </row>
    <row r="45" spans="1:6">
      <c r="A45" s="195">
        <v>13</v>
      </c>
      <c r="B45" s="196" t="s">
        <v>240</v>
      </c>
      <c r="C45" s="256">
        <f t="shared" ref="C45:D45" si="4">+C43-C44</f>
        <v>309037474</v>
      </c>
      <c r="D45" s="256">
        <f t="shared" si="4"/>
        <v>314247432</v>
      </c>
      <c r="E45" s="250"/>
      <c r="F45" s="257"/>
    </row>
    <row r="46" spans="1:6" ht="51">
      <c r="A46" s="262">
        <v>14</v>
      </c>
      <c r="B46" s="259" t="s">
        <v>241</v>
      </c>
      <c r="C46" s="250"/>
      <c r="D46" s="250"/>
      <c r="E46" s="250"/>
      <c r="F46" s="251"/>
    </row>
  </sheetData>
  <mergeCells count="4">
    <mergeCell ref="A2:F2"/>
    <mergeCell ref="A3:F3"/>
    <mergeCell ref="B5:F5"/>
    <mergeCell ref="F12:F13"/>
  </mergeCells>
  <pageMargins left="0.51181102362204722" right="0.23622047244094491" top="0.51181102362204722" bottom="0.47244094488188981" header="0.31496062992125984" footer="0.31496062992125984"/>
  <pageSetup paperSize="9" scale="75" orientation="portrait" horizontalDpi="300" verticalDpi="300" r:id="rId1"/>
  <rowBreaks count="1" manualBreakCount="1">
    <brk id="28" max="5" man="1"/>
  </rowBreaks>
</worksheet>
</file>

<file path=xl/worksheets/sheet7.xml><?xml version="1.0" encoding="utf-8"?>
<worksheet xmlns="http://schemas.openxmlformats.org/spreadsheetml/2006/main" xmlns:r="http://schemas.openxmlformats.org/officeDocument/2006/relationships">
  <dimension ref="A1:F46"/>
  <sheetViews>
    <sheetView view="pageBreakPreview" zoomScale="60" zoomScaleNormal="100" workbookViewId="0">
      <selection activeCell="D11" sqref="D11"/>
    </sheetView>
  </sheetViews>
  <sheetFormatPr defaultRowHeight="15"/>
  <cols>
    <col min="1" max="1" width="9.33203125" style="273"/>
    <col min="2" max="2" width="35" style="266" customWidth="1"/>
    <col min="3" max="3" width="18.6640625" style="266" customWidth="1"/>
    <col min="4" max="4" width="17.6640625" style="266" customWidth="1"/>
    <col min="5" max="5" width="13" style="266" customWidth="1"/>
    <col min="6" max="6" width="51.83203125" style="269" customWidth="1"/>
    <col min="7" max="16384" width="9.33203125" style="266"/>
  </cols>
  <sheetData>
    <row r="1" spans="1:6" s="248" customFormat="1" ht="12.75">
      <c r="A1" s="265"/>
      <c r="B1" s="265"/>
      <c r="C1" s="265"/>
      <c r="D1" s="265"/>
      <c r="E1" s="265"/>
      <c r="F1" s="265"/>
    </row>
    <row r="2" spans="1:6" s="248" customFormat="1" ht="15.75">
      <c r="A2" s="188" t="s">
        <v>183</v>
      </c>
      <c r="B2" s="188"/>
      <c r="C2" s="188"/>
      <c r="D2" s="188"/>
      <c r="E2" s="188"/>
      <c r="F2" s="188"/>
    </row>
    <row r="3" spans="1:6" s="248" customFormat="1">
      <c r="A3" s="189" t="s">
        <v>184</v>
      </c>
      <c r="B3" s="189"/>
      <c r="C3" s="189"/>
      <c r="D3" s="189"/>
      <c r="E3" s="189"/>
      <c r="F3" s="189"/>
    </row>
    <row r="4" spans="1:6" s="248" customFormat="1">
      <c r="A4" s="190"/>
      <c r="B4" s="190"/>
      <c r="C4" s="186"/>
      <c r="D4" s="186"/>
      <c r="E4" s="186"/>
      <c r="F4" s="186"/>
    </row>
    <row r="5" spans="1:6" s="248" customFormat="1" ht="15" customHeight="1">
      <c r="A5" s="191"/>
      <c r="B5" s="192" t="s">
        <v>185</v>
      </c>
      <c r="C5" s="193"/>
      <c r="D5" s="193"/>
      <c r="E5" s="193"/>
      <c r="F5" s="194"/>
    </row>
    <row r="6" spans="1:6" ht="25.5">
      <c r="A6" s="195" t="s">
        <v>186</v>
      </c>
      <c r="B6" s="196" t="s">
        <v>187</v>
      </c>
      <c r="C6" s="196" t="s">
        <v>63</v>
      </c>
      <c r="D6" s="196" t="s">
        <v>64</v>
      </c>
      <c r="E6" s="196" t="s">
        <v>188</v>
      </c>
      <c r="F6" s="199" t="s">
        <v>189</v>
      </c>
    </row>
    <row r="7" spans="1:6">
      <c r="A7" s="195" t="s">
        <v>190</v>
      </c>
      <c r="B7" s="195">
        <v>1</v>
      </c>
      <c r="C7" s="250"/>
      <c r="D7" s="250"/>
      <c r="E7" s="267"/>
      <c r="F7" s="251"/>
    </row>
    <row r="8" spans="1:6">
      <c r="A8" s="195" t="s">
        <v>191</v>
      </c>
      <c r="B8" s="196" t="s">
        <v>192</v>
      </c>
      <c r="C8" s="250"/>
      <c r="D8" s="250"/>
      <c r="E8" s="267"/>
      <c r="F8" s="251"/>
    </row>
    <row r="9" spans="1:6" ht="45">
      <c r="A9" s="195">
        <v>1</v>
      </c>
      <c r="B9" s="196" t="s">
        <v>193</v>
      </c>
      <c r="C9" s="252">
        <v>3986305</v>
      </c>
      <c r="D9" s="252">
        <v>4628595</v>
      </c>
      <c r="E9" s="253">
        <f>(D9-C9)/C9*100</f>
        <v>16.112414880446931</v>
      </c>
      <c r="F9" s="251" t="s">
        <v>272</v>
      </c>
    </row>
    <row r="10" spans="1:6">
      <c r="A10" s="195"/>
      <c r="B10" s="196"/>
      <c r="C10" s="252">
        <v>0</v>
      </c>
      <c r="D10" s="252">
        <v>0</v>
      </c>
      <c r="E10" s="267"/>
      <c r="F10" s="251"/>
    </row>
    <row r="11" spans="1:6">
      <c r="A11" s="195">
        <v>2</v>
      </c>
      <c r="B11" s="196" t="s">
        <v>195</v>
      </c>
      <c r="C11" s="252">
        <v>0</v>
      </c>
      <c r="D11" s="252">
        <v>0</v>
      </c>
      <c r="E11" s="267"/>
      <c r="F11" s="251"/>
    </row>
    <row r="12" spans="1:6" ht="25.5">
      <c r="A12" s="195">
        <v>2.1</v>
      </c>
      <c r="B12" s="196" t="s">
        <v>196</v>
      </c>
      <c r="C12" s="252">
        <v>10319350</v>
      </c>
      <c r="D12" s="252">
        <v>11097939</v>
      </c>
      <c r="E12" s="253">
        <f>(D12-C12)/C12*100</f>
        <v>7.544942268650642</v>
      </c>
      <c r="F12" s="268" t="s">
        <v>273</v>
      </c>
    </row>
    <row r="13" spans="1:6" ht="25.5">
      <c r="A13" s="195">
        <v>2.2000000000000002</v>
      </c>
      <c r="B13" s="196" t="s">
        <v>198</v>
      </c>
      <c r="C13" s="252">
        <v>59083738</v>
      </c>
      <c r="D13" s="252">
        <v>68125103</v>
      </c>
      <c r="E13" s="253">
        <f>(D13-C13)/C13*100</f>
        <v>15.302628618385656</v>
      </c>
      <c r="F13" s="268"/>
    </row>
    <row r="14" spans="1:6" ht="25.5">
      <c r="A14" s="195"/>
      <c r="B14" s="196" t="s">
        <v>199</v>
      </c>
      <c r="C14" s="256">
        <f t="shared" ref="C14:D14" si="0">SUM(C12:C13)</f>
        <v>69403088</v>
      </c>
      <c r="D14" s="256">
        <f t="shared" si="0"/>
        <v>79223042</v>
      </c>
      <c r="E14" s="267"/>
      <c r="F14" s="251"/>
    </row>
    <row r="15" spans="1:6">
      <c r="A15" s="195"/>
      <c r="B15" s="196"/>
      <c r="C15" s="252">
        <v>0</v>
      </c>
      <c r="D15" s="252">
        <v>0</v>
      </c>
      <c r="E15" s="267"/>
      <c r="F15" s="251"/>
    </row>
    <row r="16" spans="1:6">
      <c r="A16" s="195">
        <v>3</v>
      </c>
      <c r="B16" s="196" t="s">
        <v>200</v>
      </c>
      <c r="C16" s="252">
        <v>24530883</v>
      </c>
      <c r="D16" s="252">
        <v>25125101</v>
      </c>
      <c r="E16" s="253">
        <f>(D16-C16)/C16*100</f>
        <v>2.422326175539625</v>
      </c>
      <c r="F16" s="251" t="s">
        <v>245</v>
      </c>
    </row>
    <row r="17" spans="1:6" ht="30">
      <c r="A17" s="195">
        <v>4</v>
      </c>
      <c r="B17" s="196" t="s">
        <v>202</v>
      </c>
      <c r="C17" s="252">
        <v>19529409</v>
      </c>
      <c r="D17" s="252">
        <v>22232923</v>
      </c>
      <c r="E17" s="253">
        <f>(D17-C17)/C17*100</f>
        <v>13.843296538057039</v>
      </c>
      <c r="F17" s="251" t="s">
        <v>274</v>
      </c>
    </row>
    <row r="18" spans="1:6">
      <c r="A18" s="195"/>
      <c r="B18" s="196"/>
      <c r="C18" s="252">
        <v>0</v>
      </c>
      <c r="D18" s="252">
        <v>0</v>
      </c>
      <c r="E18" s="267"/>
      <c r="F18" s="251"/>
    </row>
    <row r="19" spans="1:6">
      <c r="A19" s="195">
        <v>5</v>
      </c>
      <c r="B19" s="196" t="s">
        <v>204</v>
      </c>
      <c r="C19" s="252">
        <v>0</v>
      </c>
      <c r="D19" s="252">
        <v>0</v>
      </c>
      <c r="E19" s="267"/>
      <c r="F19" s="251"/>
    </row>
    <row r="20" spans="1:6">
      <c r="A20" s="195">
        <v>5.0999999999999996</v>
      </c>
      <c r="B20" s="196" t="s">
        <v>205</v>
      </c>
      <c r="C20" s="252">
        <v>11091921</v>
      </c>
      <c r="D20" s="252">
        <v>11374801</v>
      </c>
      <c r="E20" s="253">
        <f>(D20-C20)/C20*100</f>
        <v>2.5503246912775523</v>
      </c>
      <c r="F20" s="251" t="s">
        <v>245</v>
      </c>
    </row>
    <row r="21" spans="1:6" ht="45">
      <c r="A21" s="195">
        <v>5.2</v>
      </c>
      <c r="B21" s="196" t="s">
        <v>207</v>
      </c>
      <c r="C21" s="252">
        <v>3048488</v>
      </c>
      <c r="D21" s="252">
        <v>1394611</v>
      </c>
      <c r="E21" s="253">
        <f>(D21-C21)/C21*100</f>
        <v>-54.252370355402412</v>
      </c>
      <c r="F21" s="251" t="s">
        <v>275</v>
      </c>
    </row>
    <row r="22" spans="1:6" ht="30">
      <c r="A22" s="195">
        <v>5.3</v>
      </c>
      <c r="B22" s="196" t="s">
        <v>209</v>
      </c>
      <c r="C22" s="252">
        <v>7385862</v>
      </c>
      <c r="D22" s="252">
        <v>5411826</v>
      </c>
      <c r="E22" s="253">
        <f>(D22-C22)/C22*100</f>
        <v>-26.727225610226675</v>
      </c>
      <c r="F22" s="251" t="s">
        <v>264</v>
      </c>
    </row>
    <row r="23" spans="1:6" ht="25.5">
      <c r="A23" s="195">
        <v>5.4</v>
      </c>
      <c r="B23" s="196" t="s">
        <v>211</v>
      </c>
      <c r="C23" s="252">
        <v>3488812</v>
      </c>
      <c r="D23" s="252">
        <v>3541839</v>
      </c>
      <c r="E23" s="253">
        <f>(D23-C23)/C23*100</f>
        <v>1.5199156618356047</v>
      </c>
      <c r="F23" s="251" t="s">
        <v>245</v>
      </c>
    </row>
    <row r="24" spans="1:6">
      <c r="A24" s="195">
        <v>5.5</v>
      </c>
      <c r="B24" s="196" t="s">
        <v>213</v>
      </c>
      <c r="C24" s="252">
        <v>1421614</v>
      </c>
      <c r="D24" s="252">
        <v>1521874</v>
      </c>
      <c r="E24" s="253">
        <f>(D24-C24)/C24*100</f>
        <v>7.0525473159380816</v>
      </c>
      <c r="F24" s="251" t="s">
        <v>245</v>
      </c>
    </row>
    <row r="25" spans="1:6">
      <c r="A25" s="195">
        <v>5.6</v>
      </c>
      <c r="B25" s="196" t="s">
        <v>215</v>
      </c>
      <c r="C25" s="252">
        <v>0</v>
      </c>
      <c r="D25" s="252">
        <v>0</v>
      </c>
      <c r="E25" s="267"/>
      <c r="F25" s="251"/>
    </row>
    <row r="26" spans="1:6">
      <c r="A26" s="195">
        <v>5.7</v>
      </c>
      <c r="B26" s="196" t="s">
        <v>216</v>
      </c>
      <c r="C26" s="252">
        <v>0</v>
      </c>
      <c r="D26" s="252">
        <v>13500</v>
      </c>
      <c r="E26" s="253">
        <v>13500</v>
      </c>
      <c r="F26" s="251" t="s">
        <v>250</v>
      </c>
    </row>
    <row r="27" spans="1:6">
      <c r="A27" s="195" t="s">
        <v>190</v>
      </c>
      <c r="B27" s="196" t="s">
        <v>190</v>
      </c>
      <c r="C27" s="252">
        <v>0</v>
      </c>
      <c r="D27" s="252">
        <v>0</v>
      </c>
      <c r="E27" s="267"/>
      <c r="F27" s="251"/>
    </row>
    <row r="28" spans="1:6" ht="25.5">
      <c r="A28" s="195"/>
      <c r="B28" s="196" t="s">
        <v>218</v>
      </c>
      <c r="C28" s="256">
        <f t="shared" ref="C28:D28" si="1">SUM(C19:C27)</f>
        <v>26436697</v>
      </c>
      <c r="D28" s="256">
        <f t="shared" si="1"/>
        <v>23258451</v>
      </c>
      <c r="E28" s="267"/>
      <c r="F28" s="251"/>
    </row>
    <row r="29" spans="1:6">
      <c r="A29" s="195">
        <v>6</v>
      </c>
      <c r="B29" s="196" t="s">
        <v>219</v>
      </c>
      <c r="C29" s="252">
        <v>0</v>
      </c>
      <c r="D29" s="252">
        <v>0</v>
      </c>
      <c r="E29" s="267"/>
      <c r="F29" s="251"/>
    </row>
    <row r="30" spans="1:6" ht="25.5">
      <c r="A30" s="195" t="s">
        <v>220</v>
      </c>
      <c r="B30" s="196" t="s">
        <v>221</v>
      </c>
      <c r="C30" s="252">
        <v>89914052</v>
      </c>
      <c r="D30" s="252">
        <v>105395771</v>
      </c>
      <c r="E30" s="253">
        <f>(D30-C30)/C30*100</f>
        <v>17.218353144623045</v>
      </c>
    </row>
    <row r="31" spans="1:6" ht="38.25">
      <c r="A31" s="195">
        <v>6.2</v>
      </c>
      <c r="B31" s="196" t="s">
        <v>223</v>
      </c>
      <c r="C31" s="252">
        <v>7737144</v>
      </c>
      <c r="D31" s="252">
        <v>4766570</v>
      </c>
      <c r="E31" s="253">
        <f>(D31-C31)/C31*100</f>
        <v>-38.393676012750959</v>
      </c>
      <c r="F31" s="259" t="s">
        <v>276</v>
      </c>
    </row>
    <row r="32" spans="1:6" ht="51">
      <c r="A32" s="195">
        <v>6.3</v>
      </c>
      <c r="B32" s="196" t="s">
        <v>225</v>
      </c>
      <c r="C32" s="252">
        <v>161125</v>
      </c>
      <c r="D32" s="252">
        <v>1844651</v>
      </c>
      <c r="E32" s="253">
        <f>(D32-C32)/C32*100</f>
        <v>1044.8570985259892</v>
      </c>
      <c r="F32" s="259" t="s">
        <v>277</v>
      </c>
    </row>
    <row r="33" spans="1:6">
      <c r="A33" s="195">
        <v>6.4</v>
      </c>
      <c r="B33" s="196" t="s">
        <v>227</v>
      </c>
      <c r="C33" s="252">
        <v>0</v>
      </c>
      <c r="D33" s="252">
        <v>0</v>
      </c>
      <c r="E33" s="267"/>
      <c r="F33" s="270"/>
    </row>
    <row r="34" spans="1:6">
      <c r="A34" s="195">
        <v>6.5</v>
      </c>
      <c r="B34" s="196" t="s">
        <v>228</v>
      </c>
      <c r="C34" s="252">
        <v>0</v>
      </c>
      <c r="D34" s="252">
        <v>0</v>
      </c>
      <c r="E34" s="267"/>
      <c r="F34" s="270"/>
    </row>
    <row r="35" spans="1:6" ht="25.5">
      <c r="A35" s="195">
        <v>6.6</v>
      </c>
      <c r="B35" s="196" t="s">
        <v>229</v>
      </c>
      <c r="C35" s="252">
        <v>7353884</v>
      </c>
      <c r="D35" s="252">
        <v>8768365</v>
      </c>
      <c r="E35" s="253">
        <f>(D35-C35)/C35*100</f>
        <v>19.23447527864187</v>
      </c>
      <c r="F35" s="271" t="s">
        <v>278</v>
      </c>
    </row>
    <row r="36" spans="1:6">
      <c r="A36" s="195"/>
      <c r="B36" s="196" t="s">
        <v>231</v>
      </c>
      <c r="C36" s="256">
        <f t="shared" ref="C36:D36" si="2">SUM(C29:C35)</f>
        <v>105166205</v>
      </c>
      <c r="D36" s="256">
        <f t="shared" si="2"/>
        <v>120775357</v>
      </c>
      <c r="E36" s="253">
        <f>(D36-C36)/C36*100</f>
        <v>14.842364997386756</v>
      </c>
      <c r="F36" s="251"/>
    </row>
    <row r="37" spans="1:6">
      <c r="A37" s="195">
        <v>7</v>
      </c>
      <c r="B37" s="196" t="s">
        <v>232</v>
      </c>
      <c r="C37" s="252">
        <v>0</v>
      </c>
      <c r="D37" s="252">
        <v>0</v>
      </c>
      <c r="E37" s="267"/>
      <c r="F37" s="251"/>
    </row>
    <row r="38" spans="1:6">
      <c r="A38" s="195"/>
      <c r="B38" s="196"/>
      <c r="C38" s="252">
        <v>0</v>
      </c>
      <c r="D38" s="252">
        <v>0</v>
      </c>
      <c r="E38" s="267"/>
      <c r="F38" s="251"/>
    </row>
    <row r="39" spans="1:6">
      <c r="A39" s="195"/>
      <c r="B39" s="196"/>
      <c r="C39" s="252">
        <v>0</v>
      </c>
      <c r="D39" s="252">
        <v>0</v>
      </c>
      <c r="E39" s="267"/>
      <c r="F39" s="251"/>
    </row>
    <row r="40" spans="1:6" ht="25.5">
      <c r="A40" s="195">
        <v>9.1</v>
      </c>
      <c r="B40" s="196" t="s">
        <v>233</v>
      </c>
      <c r="C40" s="252">
        <v>60633715</v>
      </c>
      <c r="D40" s="252">
        <v>113050531</v>
      </c>
      <c r="E40" s="253">
        <f>(D40-C40)/C40*100</f>
        <v>86.448300256713623</v>
      </c>
      <c r="F40" s="205" t="s">
        <v>255</v>
      </c>
    </row>
    <row r="41" spans="1:6">
      <c r="A41" s="195"/>
      <c r="B41" s="196"/>
      <c r="C41" s="252">
        <v>0</v>
      </c>
      <c r="D41" s="252">
        <v>0</v>
      </c>
      <c r="E41" s="267"/>
      <c r="F41" s="251"/>
    </row>
    <row r="42" spans="1:6">
      <c r="A42" s="195">
        <v>10</v>
      </c>
      <c r="B42" s="196" t="s">
        <v>235</v>
      </c>
      <c r="C42" s="252">
        <v>9130610</v>
      </c>
      <c r="D42" s="252">
        <v>9694289</v>
      </c>
      <c r="E42" s="253">
        <f>(D42-C42)/C42*100</f>
        <v>6.1735086702859938</v>
      </c>
      <c r="F42" s="251" t="s">
        <v>245</v>
      </c>
    </row>
    <row r="43" spans="1:6">
      <c r="A43" s="195">
        <v>11</v>
      </c>
      <c r="B43" s="196" t="s">
        <v>237</v>
      </c>
      <c r="C43" s="256">
        <f t="shared" ref="C43:D43" si="3">+C40+C36+C28+C17+C16+C14+C9+C42</f>
        <v>318816912</v>
      </c>
      <c r="D43" s="256">
        <f t="shared" si="3"/>
        <v>397988289</v>
      </c>
      <c r="E43" s="267"/>
      <c r="F43" s="251"/>
    </row>
    <row r="44" spans="1:6" ht="30">
      <c r="A44" s="195">
        <v>12</v>
      </c>
      <c r="B44" s="196" t="s">
        <v>238</v>
      </c>
      <c r="C44" s="252">
        <v>4569480</v>
      </c>
      <c r="D44" s="252">
        <v>7926744</v>
      </c>
      <c r="E44" s="253">
        <f>(D44-C44)/C44*100</f>
        <v>73.471467212899498</v>
      </c>
      <c r="F44" s="251" t="s">
        <v>279</v>
      </c>
    </row>
    <row r="45" spans="1:6">
      <c r="A45" s="195">
        <v>13</v>
      </c>
      <c r="B45" s="196" t="s">
        <v>240</v>
      </c>
      <c r="C45" s="256">
        <f t="shared" ref="C45:D45" si="4">+C43-C44</f>
        <v>314247432</v>
      </c>
      <c r="D45" s="256">
        <f t="shared" si="4"/>
        <v>390061545</v>
      </c>
      <c r="E45" s="267"/>
      <c r="F45" s="251"/>
    </row>
    <row r="46" spans="1:6" ht="51">
      <c r="A46" s="262">
        <v>14</v>
      </c>
      <c r="B46" s="259" t="s">
        <v>241</v>
      </c>
      <c r="C46" s="267"/>
      <c r="D46" s="267"/>
      <c r="E46" s="267"/>
      <c r="F46" s="272"/>
    </row>
  </sheetData>
  <mergeCells count="4">
    <mergeCell ref="A2:F2"/>
    <mergeCell ref="A3:F3"/>
    <mergeCell ref="B5:F5"/>
    <mergeCell ref="F12:F13"/>
  </mergeCells>
  <pageMargins left="0.39370078740157483" right="0.31496062992125984" top="0.52" bottom="0.39370078740157483" header="0.31496062992125984" footer="0.31496062992125984"/>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Annexure-III 1 to 3</vt:lpstr>
      <vt:lpstr>Annexure-IV</vt:lpstr>
      <vt:lpstr>Annexure-XIX (CHUTAK)</vt:lpstr>
      <vt:lpstr>2012-13 to 2013-14</vt:lpstr>
      <vt:lpstr>2013-14 to 2014-15</vt:lpstr>
      <vt:lpstr>2014-15 to 2015-16</vt:lpstr>
      <vt:lpstr>2015-16 to 2016-17</vt:lpstr>
      <vt:lpstr>'2015-16 to 2016-17'!Print_Area</vt:lpstr>
      <vt:lpstr>'Annexure-XIX (CHUTAK)'!Print_Area</vt:lpstr>
      <vt:lpstr>'2012-13 to 2013-14'!Print_Titles</vt:lpstr>
      <vt:lpstr>'2013-14 to 2014-15'!Print_Titles</vt:lpstr>
      <vt:lpstr>'2014-15 to 2015-16'!Print_Titles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2018-01-25T06:59:33Z</cp:lastPrinted>
  <dcterms:created xsi:type="dcterms:W3CDTF">2017-11-17T07:25:10Z</dcterms:created>
  <dcterms:modified xsi:type="dcterms:W3CDTF">2018-01-29T09:20:24Z</dcterms:modified>
</cp:coreProperties>
</file>